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6\opravy CH\výkazy výměr\"/>
    </mc:Choice>
  </mc:AlternateContent>
  <bookViews>
    <workbookView xWindow="0" yWindow="0" windowWidth="28800" windowHeight="12180"/>
  </bookViews>
  <sheets>
    <sheet name="Rekapitulace stavby" sheetId="1" r:id="rId1"/>
    <sheet name="Mesto2602 - Oprava chodní..." sheetId="2" r:id="rId2"/>
    <sheet name="Seznam figur" sheetId="3" r:id="rId3"/>
  </sheets>
  <definedNames>
    <definedName name="_xlnm._FilterDatabase" localSheetId="1" hidden="1">'Mesto2602 - Oprava chodní...'!$C$120:$K$173</definedName>
    <definedName name="_xlnm.Print_Titles" localSheetId="1">'Mesto2602 - Oprava chodní...'!$120:$120</definedName>
    <definedName name="_xlnm.Print_Titles" localSheetId="0">'Rekapitulace stavby'!$92:$92</definedName>
    <definedName name="_xlnm.Print_Titles" localSheetId="2">'Seznam figur'!$9:$9</definedName>
    <definedName name="_xlnm.Print_Area" localSheetId="1">'Mesto2602 - Oprava chodní...'!$C$4:$J$76,'Mesto2602 - Oprava chodní...'!$C$82:$J$104,'Mesto2602 - Oprava chodní...'!$C$110:$K$173</definedName>
    <definedName name="_xlnm.Print_Area" localSheetId="0">'Rekapitulace stavby'!$D$4:$AO$76,'Rekapitulace stavby'!$C$82:$AQ$96</definedName>
    <definedName name="_xlnm.Print_Area" localSheetId="2">'Seznam figur'!$C$4:$G$13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BK173" i="2"/>
  <c r="BI173" i="2"/>
  <c r="BH173" i="2"/>
  <c r="BG173" i="2"/>
  <c r="BF173" i="2"/>
  <c r="BE173" i="2"/>
  <c r="T173" i="2"/>
  <c r="R173" i="2"/>
  <c r="P173" i="2"/>
  <c r="J173" i="2"/>
  <c r="BK172" i="2"/>
  <c r="T172" i="2"/>
  <c r="R172" i="2"/>
  <c r="P172" i="2"/>
  <c r="J172" i="2"/>
  <c r="BK171" i="2"/>
  <c r="BI171" i="2"/>
  <c r="BH171" i="2"/>
  <c r="BG171" i="2"/>
  <c r="BF171" i="2"/>
  <c r="BE171" i="2"/>
  <c r="T171" i="2"/>
  <c r="R171" i="2"/>
  <c r="P171" i="2"/>
  <c r="J171" i="2"/>
  <c r="BK170" i="2"/>
  <c r="BI170" i="2"/>
  <c r="BH170" i="2"/>
  <c r="BG170" i="2"/>
  <c r="BF170" i="2"/>
  <c r="BE170" i="2"/>
  <c r="T170" i="2"/>
  <c r="R170" i="2"/>
  <c r="P170" i="2"/>
  <c r="J170" i="2"/>
  <c r="BK169" i="2"/>
  <c r="T169" i="2"/>
  <c r="R169" i="2"/>
  <c r="P169" i="2"/>
  <c r="J169" i="2"/>
  <c r="BK168" i="2"/>
  <c r="T168" i="2"/>
  <c r="R168" i="2"/>
  <c r="P168" i="2"/>
  <c r="J168" i="2"/>
  <c r="BK167" i="2"/>
  <c r="BI167" i="2"/>
  <c r="BH167" i="2"/>
  <c r="BG167" i="2"/>
  <c r="BF167" i="2"/>
  <c r="BE167" i="2"/>
  <c r="T167" i="2"/>
  <c r="R167" i="2"/>
  <c r="P167" i="2"/>
  <c r="J167" i="2"/>
  <c r="BK166" i="2"/>
  <c r="T166" i="2"/>
  <c r="R166" i="2"/>
  <c r="P166" i="2"/>
  <c r="J166" i="2"/>
  <c r="BK165" i="2"/>
  <c r="BI165" i="2"/>
  <c r="BH165" i="2"/>
  <c r="BG165" i="2"/>
  <c r="BF165" i="2"/>
  <c r="BE165" i="2"/>
  <c r="T165" i="2"/>
  <c r="R165" i="2"/>
  <c r="P165" i="2"/>
  <c r="J165" i="2"/>
  <c r="BK164" i="2"/>
  <c r="BI164" i="2"/>
  <c r="BH164" i="2"/>
  <c r="BG164" i="2"/>
  <c r="BF164" i="2"/>
  <c r="BE164" i="2"/>
  <c r="T164" i="2"/>
  <c r="R164" i="2"/>
  <c r="P164" i="2"/>
  <c r="J164" i="2"/>
  <c r="BK163" i="2"/>
  <c r="BI163" i="2"/>
  <c r="BH163" i="2"/>
  <c r="BG163" i="2"/>
  <c r="BF163" i="2"/>
  <c r="BE163" i="2"/>
  <c r="T163" i="2"/>
  <c r="R163" i="2"/>
  <c r="P163" i="2"/>
  <c r="J163" i="2"/>
  <c r="BK161" i="2"/>
  <c r="BI161" i="2"/>
  <c r="BH161" i="2"/>
  <c r="BG161" i="2"/>
  <c r="BF161" i="2"/>
  <c r="BE161" i="2"/>
  <c r="T161" i="2"/>
  <c r="R161" i="2"/>
  <c r="P161" i="2"/>
  <c r="J161" i="2"/>
  <c r="BK160" i="2"/>
  <c r="BI160" i="2"/>
  <c r="BH160" i="2"/>
  <c r="BG160" i="2"/>
  <c r="BF160" i="2"/>
  <c r="BE160" i="2"/>
  <c r="T160" i="2"/>
  <c r="R160" i="2"/>
  <c r="P160" i="2"/>
  <c r="J160" i="2"/>
  <c r="BK159" i="2"/>
  <c r="T159" i="2"/>
  <c r="R159" i="2"/>
  <c r="P159" i="2"/>
  <c r="J159" i="2"/>
  <c r="BK158" i="2"/>
  <c r="BI158" i="2"/>
  <c r="BH158" i="2"/>
  <c r="BG158" i="2"/>
  <c r="BF158" i="2"/>
  <c r="BE158" i="2"/>
  <c r="T158" i="2"/>
  <c r="R158" i="2"/>
  <c r="P158" i="2"/>
  <c r="J158" i="2"/>
  <c r="BK156" i="2"/>
  <c r="BI156" i="2"/>
  <c r="BH156" i="2"/>
  <c r="BG156" i="2"/>
  <c r="BF156" i="2"/>
  <c r="BE156" i="2"/>
  <c r="T156" i="2"/>
  <c r="R156" i="2"/>
  <c r="P156" i="2"/>
  <c r="J156" i="2"/>
  <c r="BK154" i="2"/>
  <c r="BI154" i="2"/>
  <c r="BH154" i="2"/>
  <c r="BG154" i="2"/>
  <c r="BF154" i="2"/>
  <c r="BE154" i="2"/>
  <c r="T154" i="2"/>
  <c r="R154" i="2"/>
  <c r="P154" i="2"/>
  <c r="J154" i="2"/>
  <c r="BK153" i="2"/>
  <c r="BI153" i="2"/>
  <c r="BH153" i="2"/>
  <c r="BG153" i="2"/>
  <c r="BF153" i="2"/>
  <c r="BE153" i="2"/>
  <c r="T153" i="2"/>
  <c r="R153" i="2"/>
  <c r="P153" i="2"/>
  <c r="J153" i="2"/>
  <c r="BK152" i="2"/>
  <c r="T152" i="2"/>
  <c r="R152" i="2"/>
  <c r="P152" i="2"/>
  <c r="J152" i="2"/>
  <c r="BK151" i="2"/>
  <c r="BI151" i="2"/>
  <c r="BH151" i="2"/>
  <c r="BG151" i="2"/>
  <c r="BF151" i="2"/>
  <c r="BE151" i="2"/>
  <c r="T151" i="2"/>
  <c r="R151" i="2"/>
  <c r="P151" i="2"/>
  <c r="J151" i="2"/>
  <c r="BK147" i="2"/>
  <c r="BI147" i="2"/>
  <c r="BH147" i="2"/>
  <c r="BG147" i="2"/>
  <c r="BF147" i="2"/>
  <c r="BE147" i="2"/>
  <c r="T147" i="2"/>
  <c r="R147" i="2"/>
  <c r="P147" i="2"/>
  <c r="J147" i="2"/>
  <c r="BK144" i="2"/>
  <c r="BI144" i="2"/>
  <c r="BH144" i="2"/>
  <c r="BG144" i="2"/>
  <c r="BF144" i="2"/>
  <c r="BE144" i="2"/>
  <c r="T144" i="2"/>
  <c r="R144" i="2"/>
  <c r="P144" i="2"/>
  <c r="J144" i="2"/>
  <c r="BK143" i="2"/>
  <c r="BI143" i="2"/>
  <c r="BH143" i="2"/>
  <c r="BG143" i="2"/>
  <c r="BF143" i="2"/>
  <c r="BE143" i="2"/>
  <c r="T143" i="2"/>
  <c r="R143" i="2"/>
  <c r="P143" i="2"/>
  <c r="J143" i="2"/>
  <c r="BK142" i="2"/>
  <c r="T142" i="2"/>
  <c r="R142" i="2"/>
  <c r="P142" i="2"/>
  <c r="J142" i="2"/>
  <c r="BK141" i="2"/>
  <c r="BI141" i="2"/>
  <c r="BH141" i="2"/>
  <c r="BG141" i="2"/>
  <c r="BF141" i="2"/>
  <c r="BE141" i="2"/>
  <c r="T141" i="2"/>
  <c r="R141" i="2"/>
  <c r="P141" i="2"/>
  <c r="J141" i="2"/>
  <c r="BK140" i="2"/>
  <c r="BI140" i="2"/>
  <c r="BH140" i="2"/>
  <c r="BG140" i="2"/>
  <c r="BF140" i="2"/>
  <c r="BE140" i="2"/>
  <c r="T140" i="2"/>
  <c r="R140" i="2"/>
  <c r="P140" i="2"/>
  <c r="J140" i="2"/>
  <c r="BK138" i="2"/>
  <c r="BI138" i="2"/>
  <c r="BH138" i="2"/>
  <c r="BG138" i="2"/>
  <c r="BF138" i="2"/>
  <c r="BE138" i="2"/>
  <c r="T138" i="2"/>
  <c r="R138" i="2"/>
  <c r="P138" i="2"/>
  <c r="J138" i="2"/>
  <c r="BK136" i="2"/>
  <c r="BI136" i="2"/>
  <c r="BH136" i="2"/>
  <c r="BG136" i="2"/>
  <c r="BF136" i="2"/>
  <c r="BE136" i="2"/>
  <c r="T136" i="2"/>
  <c r="R136" i="2"/>
  <c r="P136" i="2"/>
  <c r="J136" i="2"/>
  <c r="BK135" i="2"/>
  <c r="BI135" i="2"/>
  <c r="BH135" i="2"/>
  <c r="BG135" i="2"/>
  <c r="BF135" i="2"/>
  <c r="BE135" i="2"/>
  <c r="T135" i="2"/>
  <c r="R135" i="2"/>
  <c r="P135" i="2"/>
  <c r="J135" i="2"/>
  <c r="BK132" i="2"/>
  <c r="BI132" i="2"/>
  <c r="BH132" i="2"/>
  <c r="BG132" i="2"/>
  <c r="BF132" i="2"/>
  <c r="BE132" i="2"/>
  <c r="T132" i="2"/>
  <c r="R132" i="2"/>
  <c r="P132" i="2"/>
  <c r="J132" i="2"/>
  <c r="BK131" i="2"/>
  <c r="BI131" i="2"/>
  <c r="BH131" i="2"/>
  <c r="BG131" i="2"/>
  <c r="BF131" i="2"/>
  <c r="BE131" i="2"/>
  <c r="T131" i="2"/>
  <c r="R131" i="2"/>
  <c r="P131" i="2"/>
  <c r="J131" i="2"/>
  <c r="BK127" i="2"/>
  <c r="BI127" i="2"/>
  <c r="BH127" i="2"/>
  <c r="BG127" i="2"/>
  <c r="BF127" i="2"/>
  <c r="BE127" i="2"/>
  <c r="T127" i="2"/>
  <c r="R127" i="2"/>
  <c r="P127" i="2"/>
  <c r="J127" i="2"/>
  <c r="BK126" i="2"/>
  <c r="BI126" i="2"/>
  <c r="BH126" i="2"/>
  <c r="BG126" i="2"/>
  <c r="BF126" i="2"/>
  <c r="BE126" i="2"/>
  <c r="T126" i="2"/>
  <c r="R126" i="2"/>
  <c r="P126" i="2"/>
  <c r="J126" i="2"/>
  <c r="BK124" i="2"/>
  <c r="BI124" i="2"/>
  <c r="BH124" i="2"/>
  <c r="BG124" i="2"/>
  <c r="BF124" i="2"/>
  <c r="BE124" i="2"/>
  <c r="T124" i="2"/>
  <c r="R124" i="2"/>
  <c r="P124" i="2"/>
  <c r="J124" i="2"/>
  <c r="BK123" i="2"/>
  <c r="T123" i="2"/>
  <c r="R123" i="2"/>
  <c r="P123" i="2"/>
  <c r="J123" i="2"/>
  <c r="BK122" i="2"/>
  <c r="T122" i="2"/>
  <c r="R122" i="2"/>
  <c r="P122" i="2"/>
  <c r="J122" i="2"/>
  <c r="BK121" i="2"/>
  <c r="T121" i="2"/>
  <c r="R121" i="2"/>
  <c r="P121" i="2"/>
  <c r="J121" i="2"/>
  <c r="J118" i="2"/>
  <c r="F118" i="2"/>
  <c r="J117" i="2"/>
  <c r="F117" i="2"/>
  <c r="J115" i="2"/>
  <c r="F115" i="2"/>
  <c r="E113" i="2"/>
  <c r="J103" i="2"/>
  <c r="J102" i="2"/>
  <c r="J101" i="2"/>
  <c r="J100" i="2"/>
  <c r="J99" i="2"/>
  <c r="J98" i="2"/>
  <c r="J97" i="2"/>
  <c r="J96" i="2"/>
  <c r="J95" i="2"/>
  <c r="J94" i="2"/>
  <c r="J90" i="2"/>
  <c r="F90" i="2"/>
  <c r="J89" i="2"/>
  <c r="F89" i="2"/>
  <c r="J87" i="2"/>
  <c r="F87" i="2"/>
  <c r="E85" i="2"/>
  <c r="J37" i="2"/>
  <c r="J35" i="2"/>
  <c r="F35" i="2"/>
  <c r="J34" i="2"/>
  <c r="F34" i="2"/>
  <c r="J33" i="2"/>
  <c r="F33" i="2"/>
  <c r="J32" i="2"/>
  <c r="F32" i="2"/>
  <c r="J31" i="2"/>
  <c r="F31" i="2"/>
  <c r="J28" i="2"/>
  <c r="J19" i="2"/>
  <c r="E19" i="2"/>
  <c r="J18" i="2"/>
  <c r="J16" i="2"/>
  <c r="E16" i="2"/>
  <c r="J15" i="2"/>
  <c r="J10" i="2"/>
  <c r="BD95" i="1"/>
  <c r="BC95" i="1"/>
  <c r="BB95" i="1"/>
  <c r="BA95" i="1"/>
  <c r="AZ95" i="1"/>
  <c r="AY95" i="1"/>
  <c r="AX95" i="1"/>
  <c r="AW95" i="1"/>
  <c r="AV95" i="1"/>
  <c r="AU95" i="1"/>
  <c r="AT95" i="1"/>
  <c r="AN95" i="1"/>
  <c r="AG95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N94" i="1"/>
  <c r="AG94" i="1"/>
  <c r="AM90" i="1"/>
  <c r="L90" i="1"/>
  <c r="AM89" i="1"/>
  <c r="L89" i="1"/>
  <c r="AM87" i="1"/>
  <c r="L87" i="1"/>
  <c r="L85" i="1"/>
  <c r="L84" i="1"/>
  <c r="AK35" i="1"/>
  <c r="W33" i="1"/>
  <c r="W32" i="1"/>
  <c r="W31" i="1"/>
  <c r="AK30" i="1"/>
  <c r="W30" i="1"/>
  <c r="AK29" i="1"/>
  <c r="W29" i="1"/>
  <c r="AK26" i="1"/>
</calcChain>
</file>

<file path=xl/sharedStrings.xml><?xml version="1.0" encoding="utf-8"?>
<sst xmlns="http://schemas.openxmlformats.org/spreadsheetml/2006/main" count="890" uniqueCount="258">
  <si>
    <t>Export Komplet</t>
  </si>
  <si>
    <t/>
  </si>
  <si>
    <t>2.0</t>
  </si>
  <si>
    <t>False</t>
  </si>
  <si>
    <t>{02aceec6-8c55-4d81-a9c0-87062c9fea26}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</si>
  <si>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</si>
  <si>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</si>
  <si>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</si>
  <si>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</si>
  <si>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</si>
  <si>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</si>
  <si>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</si>
  <si>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</si>
  <si>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</si>
  <si>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Mesto2602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</si>
  <si>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</si>
  <si>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</si>
  <si>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chodníku pod zámkem</t>
  </si>
  <si>
    <t>KSO:</t>
  </si>
  <si>
    <t>CC-CZ:</t>
  </si>
  <si>
    <t>Místo:</t>
  </si>
  <si>
    <t>Valašské Meziříčí</t>
  </si>
  <si>
    <t>Datum:</t>
  </si>
  <si>
    <t>29. 1. 2026</t>
  </si>
  <si>
    <t>Zadavatel:</t>
  </si>
  <si>
    <t>IČ: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</si>
  <si>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</si>
  <si>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</si>
  <si>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</si>
  <si>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</si>
  <si>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</si>
  <si>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</si>
  <si>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</si>
  <si>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</si>
  <si>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</si>
  <si>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</si>
  <si>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</si>
  <si>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</si>
  <si>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</si>
  <si>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</si>
  <si>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</si>
  <si>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</si>
  <si>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</si>
  <si>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</si>
  <si>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</si>
  <si>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</si>
  <si>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</si>
  <si>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</si>
  <si>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</si>
  <si>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</si>
  <si>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</si>
  <si>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</si>
  <si>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</si>
  <si>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</si>
  <si>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</si>
  <si>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</si>
  <si>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</si>
  <si>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</si>
  <si>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</si>
  <si>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</si>
  <si>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</si>
  <si>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</si>
  <si>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</si>
  <si>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</si>
  <si>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</si>
  <si>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</si>
  <si>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</si>
  <si>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</si>
  <si>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</si>
  <si>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</si>
  <si>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</si>
  <si>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</si>
  <si>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</si>
  <si>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</si>
  <si>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</si>
  <si>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</si>
  <si>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</si>
  <si>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</si>
  <si>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</si>
  <si>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</si>
  <si>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</si>
  <si>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</si>
  <si>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n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</si>
  <si>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</si>
  <si>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</si>
  <si>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</si>
  <si>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</si>
  <si>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</si>
  <si>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</si>
  <si>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</si>
  <si>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</si>
  <si>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</si>
  <si>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</si>
  <si>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</si>
  <si>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</si>
  <si>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</si>
  <si>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</si>
  <si>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</si>
  <si>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</si>
  <si>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</si>
  <si>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</si>
  <si>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</si>
  <si>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</si>
  <si>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</si>
  <si>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</si>
  <si>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</si>
  <si>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</si>
  <si>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</si>
  <si>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</si>
  <si>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</si>
  <si>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</si>
  <si>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</si>
  <si>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</si>
  <si>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</si>
  <si>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</si>
  <si>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</si>
  <si>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</si>
  <si>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113106144</t>
  </si>
  <si>
    <t>Rozebrání dlažeb ze zámkových dlaždic komunikací pro pěší strojně pl přes 50 m2</t>
  </si>
  <si>
    <t>m2</t>
  </si>
  <si>
    <t>CS ÚRS 2026 01</t>
  </si>
  <si>
    <t>4</t>
  </si>
  <si>
    <t>226067451</t>
  </si>
  <si>
    <t>VV</t>
  </si>
  <si>
    <t>"pro zpětné použití"      255</t>
  </si>
  <si>
    <t>113202111</t>
  </si>
  <si>
    <t>Vytrhání obrub krajníků obrubníků stojatých</t>
  </si>
  <si>
    <t>m</t>
  </si>
  <si>
    <t>6868387</t>
  </si>
  <si>
    <t>3</t>
  </si>
  <si>
    <t>162751117</t>
  </si>
  <si>
    <t>Vodorovné přemístění přes 9 000 do 10000 m výkopku/sypaniny z horniny třídy těžitelnosti I skupiny 1 až 3</t>
  </si>
  <si>
    <t>m3</t>
  </si>
  <si>
    <t>901689883</t>
  </si>
  <si>
    <t>dovoz zeminy pro násypy</t>
  </si>
  <si>
    <t>doplnění za obruby</t>
  </si>
  <si>
    <t>140,0*0,5*0,3</t>
  </si>
  <si>
    <t>167151101</t>
  </si>
  <si>
    <t>Nakládání výkopku z hornin třídy těžitelnosti I skupiny 1 až 3 do 100 m3</t>
  </si>
  <si>
    <t>434282834</t>
  </si>
  <si>
    <t>5</t>
  </si>
  <si>
    <t>171151103</t>
  </si>
  <si>
    <t>Uložení sypaniny z hornin soudržných do násypů zhutněných strojně</t>
  </si>
  <si>
    <t>-662863099</t>
  </si>
  <si>
    <t>6</t>
  </si>
  <si>
    <t>181111131</t>
  </si>
  <si>
    <t>Plošná úprava terénu do 500 m2 zemina skupiny 1 až 4 nerovnosti přes 150 do 200 mm v rovinně a svahu do 1:5</t>
  </si>
  <si>
    <t>-106094988</t>
  </si>
  <si>
    <t>7</t>
  </si>
  <si>
    <t>181411131</t>
  </si>
  <si>
    <t>Založení parkového trávníku výsevem pl do 1000 m2 v rovině a ve svahu do 1:5</t>
  </si>
  <si>
    <t>-1707477083</t>
  </si>
  <si>
    <t>140,0*0,5</t>
  </si>
  <si>
    <t>8</t>
  </si>
  <si>
    <t>M</t>
  </si>
  <si>
    <t>00572410</t>
  </si>
  <si>
    <t>osivo směs travní parková</t>
  </si>
  <si>
    <t>kg</t>
  </si>
  <si>
    <t>-1564276821</t>
  </si>
  <si>
    <t>70*0,02 'Přepočtené koeficientem množství</t>
  </si>
  <si>
    <t>9</t>
  </si>
  <si>
    <t>183403153</t>
  </si>
  <si>
    <t>Obdělání půdy hrabáním v rovině a svahu do 1:5</t>
  </si>
  <si>
    <t>1602791582</t>
  </si>
  <si>
    <t>10</t>
  </si>
  <si>
    <t>183403161</t>
  </si>
  <si>
    <t>Obdělání půdy válením v rovině a svahu do 1:5</t>
  </si>
  <si>
    <t>328606490</t>
  </si>
  <si>
    <t>Komunikace pozemní</t>
  </si>
  <si>
    <t>11</t>
  </si>
  <si>
    <t>564831111</t>
  </si>
  <si>
    <t>Podklad ze štěrkodrtě ŠD plochy přes 100 m2 tl 100 mm  0/32</t>
  </si>
  <si>
    <t>1122069244</t>
  </si>
  <si>
    <t>596211112</t>
  </si>
  <si>
    <t>Kladení zámkové dlažby komunikací pro pěší ručně tl 60 mm skupiny A pl přes 100 do 300 m2</t>
  </si>
  <si>
    <t>-32580501</t>
  </si>
  <si>
    <t>použít stávající dlažbu</t>
  </si>
  <si>
    <t>280,0</t>
  </si>
  <si>
    <t>13</t>
  </si>
  <si>
    <t>59245018</t>
  </si>
  <si>
    <t>dlažba skladebná betonová 200x100mm tl 60mm přírodní</t>
  </si>
  <si>
    <t>765196830</t>
  </si>
  <si>
    <t>doplnění novou dlažbou</t>
  </si>
  <si>
    <t>50,0</t>
  </si>
  <si>
    <t>50*1,03 'Přepočtené koeficientem množství</t>
  </si>
  <si>
    <t>14</t>
  </si>
  <si>
    <t>59245006</t>
  </si>
  <si>
    <t>dlažba pro nevidomé betonová 200x100mm tl 60mm barevná</t>
  </si>
  <si>
    <t>-1265218930</t>
  </si>
  <si>
    <t>Ostatní konstrukce a práce, bourání</t>
  </si>
  <si>
    <t>15</t>
  </si>
  <si>
    <t>916231213</t>
  </si>
  <si>
    <t>Osazení chodníkového obrubníku betonového stojatého s boční opěrou do lože z betonu prostého</t>
  </si>
  <si>
    <t>1326469288</t>
  </si>
  <si>
    <t>16</t>
  </si>
  <si>
    <t>59217017</t>
  </si>
  <si>
    <t>obrubník betonový chodníkový 1000x100x250mm</t>
  </si>
  <si>
    <t>-1914051513</t>
  </si>
  <si>
    <t>280*1,02 'Přepočtené koeficientem množství</t>
  </si>
  <si>
    <t>17</t>
  </si>
  <si>
    <t>916991121</t>
  </si>
  <si>
    <t>Lože pod obrubníky, krajníky nebo obruby z dlažebních kostek z betonu prostého</t>
  </si>
  <si>
    <t>-1807595888</t>
  </si>
  <si>
    <t>280*0,3*0,1</t>
  </si>
  <si>
    <t>18</t>
  </si>
  <si>
    <t>979054451</t>
  </si>
  <si>
    <t>Očištění vybouraných zámkových dlaždic s původním spárováním z kameniva těženého</t>
  </si>
  <si>
    <t>-1474545884</t>
  </si>
  <si>
    <t>997</t>
  </si>
  <si>
    <t>Doprava suti a vybouraných hmot</t>
  </si>
  <si>
    <t>19</t>
  </si>
  <si>
    <t>997221561</t>
  </si>
  <si>
    <t>Vodorovná doprava suti z kusových materiálů do 1 km</t>
  </si>
  <si>
    <t>t</t>
  </si>
  <si>
    <t>955770188</t>
  </si>
  <si>
    <t>20</t>
  </si>
  <si>
    <t>997221569</t>
  </si>
  <si>
    <t>Příplatek ZKD 1 km u vodorovné dopravy suti z kusových materiálů</t>
  </si>
  <si>
    <t>1335193742</t>
  </si>
  <si>
    <t>57,4*19</t>
  </si>
  <si>
    <t>997221611</t>
  </si>
  <si>
    <t>Nakládání suti na dopravní prostředky pro vodorovnou dopravu</t>
  </si>
  <si>
    <t>-1416153154</t>
  </si>
  <si>
    <t>22</t>
  </si>
  <si>
    <t>997221612.1</t>
  </si>
  <si>
    <t>Vyzvednutí stávající zámkové dlažby + uložení na paletu</t>
  </si>
  <si>
    <t>295406973</t>
  </si>
  <si>
    <t>23</t>
  </si>
  <si>
    <t>997221862</t>
  </si>
  <si>
    <t>Poplatek za předání recyklačnímu zařízení stavebního odpadu z armovaného betonu kód odpadu 17 01 01</t>
  </si>
  <si>
    <t>-1950001684</t>
  </si>
  <si>
    <t>998</t>
  </si>
  <si>
    <t>Přesun hmot</t>
  </si>
  <si>
    <t>24</t>
  </si>
  <si>
    <t>998223011</t>
  </si>
  <si>
    <t>Přesun hmot pro pozemní komunikace s krytem dlážděným</t>
  </si>
  <si>
    <t>1248849484</t>
  </si>
  <si>
    <t>VRN</t>
  </si>
  <si>
    <t>Vedlejší rozpočtové náklady</t>
  </si>
  <si>
    <t>VRN1</t>
  </si>
  <si>
    <t>Průzkumné, zeměměřičské a projektové práce</t>
  </si>
  <si>
    <t>25</t>
  </si>
  <si>
    <t>012203000</t>
  </si>
  <si>
    <t>Zeměměřičské práce před výstavbou</t>
  </si>
  <si>
    <t>kpl</t>
  </si>
  <si>
    <t>1024</t>
  </si>
  <si>
    <t>-1704365379</t>
  </si>
  <si>
    <t>26</t>
  </si>
  <si>
    <t>012403000</t>
  </si>
  <si>
    <t>Zeměměřičské práce po výstavbě</t>
  </si>
  <si>
    <t>-176296711</t>
  </si>
  <si>
    <t>VRN3</t>
  </si>
  <si>
    <t>Zařízení staveniště</t>
  </si>
  <si>
    <t>27</t>
  </si>
  <si>
    <t>030001000</t>
  </si>
  <si>
    <t>218307159</t>
  </si>
  <si>
    <t>SEZNAM FIGUR</t>
  </si>
  <si>
    <t>Výměra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</si>
</sst>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8" formatCode="dd\.mm\.yyyy"/>
    <numFmt numFmtId="169" formatCode="#,##0.000"/>
    <numFmt numFmtId="170" formatCode="#,##0.00%"/>
    <numFmt numFmtId="171" formatCode="#,##0.00000"/>
  </numFmts>
  <fonts count="38">
    <font>
      <sz val="8"/>
      <name val="Arial CE"/>
      <charset val="134"/>
    </font>
    <font>
      <b/>
      <sz val="14"/>
      <name val="Arial CE"/>
      <charset val="134"/>
    </font>
    <font>
      <sz val="10"/>
      <color rgb="FF969696"/>
      <name val="Arial CE"/>
      <charset val="134"/>
    </font>
    <font>
      <sz val="10"/>
      <name val="Arial CE"/>
      <charset val="134"/>
    </font>
    <font>
      <b/>
      <sz val="11"/>
      <name val="Arial CE"/>
      <charset val="134"/>
    </font>
    <font>
      <sz val="9"/>
      <name val="Arial CE"/>
      <charset val="134"/>
    </font>
    <font>
      <b/>
      <sz val="12"/>
      <name val="Arial CE"/>
      <charset val="134"/>
    </font>
    <font>
      <b/>
      <sz val="9"/>
      <name val="Arial CE"/>
      <charset val="134"/>
    </font>
    <font>
      <sz val="12"/>
      <color rgb="FF003366"/>
      <name val="Arial CE"/>
      <charset val="134"/>
    </font>
    <font>
      <sz val="10"/>
      <color rgb="FF003366"/>
      <name val="Arial CE"/>
      <charset val="134"/>
    </font>
    <font>
      <sz val="8"/>
      <color rgb="FF003366"/>
      <name val="Arial CE"/>
      <charset val="134"/>
    </font>
    <font>
      <sz val="8"/>
      <color rgb="FF505050"/>
      <name val="Arial CE"/>
      <charset val="134"/>
    </font>
    <font>
      <sz val="8"/>
      <color rgb="FF800080"/>
      <name val="Arial CE"/>
      <charset val="134"/>
    </font>
    <font>
      <b/>
      <sz val="10"/>
      <name val="Arial CE"/>
      <charset val="134"/>
    </font>
    <font>
      <sz val="8"/>
      <color rgb="FF969696"/>
      <name val="Arial CE"/>
      <charset val="134"/>
    </font>
    <font>
      <b/>
      <sz val="10"/>
      <color rgb="FF464646"/>
      <name val="Arial CE"/>
      <charset val="134"/>
    </font>
    <font>
      <sz val="8"/>
      <color rgb="FF3366FF"/>
      <name val="Arial CE"/>
      <charset val="134"/>
    </font>
    <font>
      <sz val="10"/>
      <color rgb="FF3366FF"/>
      <name val="Arial CE"/>
      <charset val="134"/>
    </font>
    <font>
      <b/>
      <sz val="12"/>
      <color rgb="FF960000"/>
      <name val="Arial CE"/>
      <charset val="134"/>
    </font>
    <font>
      <sz val="8"/>
      <color rgb="FF000000"/>
      <name val="Arial CE"/>
      <charset val="134"/>
    </font>
    <font>
      <b/>
      <sz val="12"/>
      <color rgb="FF800000"/>
      <name val="Arial CE"/>
      <charset val="134"/>
    </font>
    <font>
      <sz val="7"/>
      <color rgb="FF969696"/>
      <name val="Arial CE"/>
      <charset val="134"/>
    </font>
    <font>
      <sz val="9"/>
      <color rgb="FF969696"/>
      <name val="Arial CE"/>
      <charset val="134"/>
    </font>
    <font>
      <sz val="8"/>
      <color rgb="FF960000"/>
      <name val="Arial CE"/>
      <charset val="134"/>
    </font>
    <font>
      <b/>
      <sz val="8"/>
      <name val="Arial CE"/>
      <charset val="134"/>
    </font>
    <font>
      <i/>
      <sz val="9"/>
      <color rgb="FF0000FF"/>
      <name val="Arial CE"/>
      <charset val="134"/>
    </font>
    <font>
      <i/>
      <sz val="8"/>
      <color rgb="FF0000FF"/>
      <name val="Arial CE"/>
      <charset val="134"/>
    </font>
    <font>
      <sz val="11"/>
      <name val="Arial CE"/>
      <charset val="134"/>
    </font>
    <font>
      <sz val="8"/>
      <color rgb="FFFFFFFF"/>
      <name val="Arial CE"/>
      <charset val="134"/>
    </font>
    <font>
      <b/>
      <sz val="10"/>
      <color rgb="FF969696"/>
      <name val="Arial CE"/>
      <charset val="134"/>
    </font>
    <font>
      <b/>
      <sz val="12"/>
      <color rgb="FF969696"/>
      <name val="Arial CE"/>
      <charset val="134"/>
    </font>
    <font>
      <b/>
      <sz val="8"/>
      <color rgb="FF969696"/>
      <name val="Arial CE"/>
      <charset val="134"/>
    </font>
    <font>
      <sz val="18"/>
      <color theme="10"/>
      <name val="Wingdings 2"/>
      <charset val="134"/>
    </font>
    <font>
      <b/>
      <sz val="11"/>
      <color rgb="FF003366"/>
      <name val="Arial CE"/>
      <charset val="134"/>
    </font>
    <font>
      <sz val="11"/>
      <color rgb="FF003366"/>
      <name val="Arial CE"/>
      <charset val="134"/>
    </font>
    <font>
      <sz val="12"/>
      <color rgb="FF969696"/>
      <name val="Arial CE"/>
      <charset val="134"/>
    </font>
    <font>
      <sz val="11"/>
      <color rgb="FF969696"/>
      <name val="Arial CE"/>
      <charset val="134"/>
    </font>
    <font>
      <u/>
      <sz val="11"/>
      <color theme="10"/>
      <name val="Calibri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EBEBE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168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169" fontId="7" fillId="0" borderId="6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169" fontId="0" fillId="0" borderId="0" xfId="0" applyNumberFormat="1" applyFont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protection locked="0"/>
    </xf>
    <xf numFmtId="4" fontId="5" fillId="3" borderId="7" xfId="0" applyNumberFormat="1" applyFont="1" applyFill="1" applyBorder="1" applyAlignment="1" applyProtection="1">
      <alignment vertical="center"/>
      <protection locked="0"/>
    </xf>
    <xf numFmtId="0" fontId="22" fillId="3" borderId="18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4" fontId="25" fillId="3" borderId="7" xfId="0" applyNumberFormat="1" applyFont="1" applyFill="1" applyBorder="1" applyAlignment="1" applyProtection="1">
      <alignment vertical="center"/>
      <protection locked="0"/>
    </xf>
    <xf numFmtId="0" fontId="25" fillId="3" borderId="18" xfId="0" applyFont="1" applyFill="1" applyBorder="1" applyAlignment="1" applyProtection="1">
      <alignment horizontal="left" vertical="center"/>
      <protection locked="0"/>
    </xf>
    <xf numFmtId="0" fontId="22" fillId="3" borderId="21" xfId="0" applyFont="1" applyFill="1" applyBorder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6" fillId="4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8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4" fontId="18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170" fontId="2" fillId="0" borderId="0" xfId="0" applyNumberFormat="1" applyFont="1" applyAlignment="1" applyProtection="1">
      <alignment horizontal="right" vertical="center"/>
      <protection locked="0"/>
    </xf>
    <xf numFmtId="0" fontId="0" fillId="2" borderId="0" xfId="0" applyFont="1" applyFill="1" applyAlignment="1" applyProtection="1">
      <alignment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vertical="center"/>
      <protection locked="0"/>
    </xf>
    <xf numFmtId="0" fontId="6" fillId="2" borderId="12" xfId="0" applyFont="1" applyFill="1" applyBorder="1" applyAlignment="1" applyProtection="1">
      <alignment horizontal="right"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4" fontId="6" fillId="2" borderId="12" xfId="0" applyNumberFormat="1" applyFont="1" applyFill="1" applyBorder="1" applyAlignment="1" applyProtection="1">
      <alignment vertical="center"/>
      <protection locked="0"/>
    </xf>
    <xf numFmtId="0" fontId="0" fillId="2" borderId="15" xfId="0" applyFont="1" applyFill="1" applyBorder="1" applyAlignment="1" applyProtection="1">
      <alignment vertical="center"/>
      <protection locked="0"/>
    </xf>
    <xf numFmtId="0" fontId="15" fillId="0" borderId="13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2" fillId="0" borderId="4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171" fontId="23" fillId="0" borderId="10" xfId="0" applyNumberFormat="1" applyFont="1" applyBorder="1" applyAlignment="1" applyProtection="1">
      <protection locked="0"/>
    </xf>
    <xf numFmtId="171" fontId="23" fillId="0" borderId="19" xfId="0" applyNumberFormat="1" applyFont="1" applyBorder="1" applyAlignment="1" applyProtection="1">
      <protection locked="0"/>
    </xf>
    <xf numFmtId="4" fontId="24" fillId="0" borderId="0" xfId="0" applyNumberFormat="1" applyFont="1" applyAlignment="1" applyProtection="1">
      <alignment vertical="center"/>
      <protection locked="0"/>
    </xf>
    <xf numFmtId="0" fontId="10" fillId="0" borderId="3" xfId="0" applyFont="1" applyBorder="1" applyAlignmen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18" xfId="0" applyFont="1" applyBorder="1" applyAlignment="1" applyProtection="1">
      <protection locked="0"/>
    </xf>
    <xf numFmtId="0" fontId="10" fillId="0" borderId="0" xfId="0" applyFont="1" applyBorder="1" applyAlignment="1" applyProtection="1">
      <protection locked="0"/>
    </xf>
    <xf numFmtId="171" fontId="10" fillId="0" borderId="0" xfId="0" applyNumberFormat="1" applyFont="1" applyBorder="1" applyAlignment="1" applyProtection="1">
      <protection locked="0"/>
    </xf>
    <xf numFmtId="171" fontId="10" fillId="0" borderId="20" xfId="0" applyNumberFormat="1" applyFont="1" applyBorder="1" applyAlignme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71" fontId="22" fillId="0" borderId="0" xfId="0" applyNumberFormat="1" applyFont="1" applyBorder="1" applyAlignment="1" applyProtection="1">
      <alignment vertical="center"/>
      <protection locked="0"/>
    </xf>
    <xf numFmtId="171" fontId="22" fillId="0" borderId="20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8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vertical="center"/>
      <protection locked="0"/>
    </xf>
    <xf numFmtId="0" fontId="26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0" fontId="22" fillId="0" borderId="16" xfId="0" applyFont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171" fontId="22" fillId="0" borderId="16" xfId="0" applyNumberFormat="1" applyFont="1" applyBorder="1" applyAlignment="1" applyProtection="1">
      <alignment vertical="center"/>
      <protection locked="0"/>
    </xf>
    <xf numFmtId="171" fontId="22" fillId="0" borderId="22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168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horizontal="left" vertical="center"/>
    </xf>
    <xf numFmtId="0" fontId="8" fillId="0" borderId="16" xfId="0" applyFont="1" applyBorder="1" applyAlignment="1" applyProtection="1">
      <alignment vertical="center"/>
    </xf>
    <xf numFmtId="4" fontId="8" fillId="0" borderId="16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horizontal="left" vertical="center"/>
    </xf>
    <xf numFmtId="0" fontId="9" fillId="0" borderId="16" xfId="0" applyFont="1" applyBorder="1" applyAlignment="1" applyProtection="1">
      <alignment vertical="center"/>
    </xf>
    <xf numFmtId="4" fontId="9" fillId="0" borderId="16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/>
    </xf>
    <xf numFmtId="4" fontId="18" fillId="0" borderId="0" xfId="0" applyNumberFormat="1" applyFont="1" applyAlignment="1" applyProtection="1"/>
    <xf numFmtId="0" fontId="10" fillId="0" borderId="0" xfId="0" applyFont="1" applyAlignment="1" applyProtection="1"/>
    <xf numFmtId="0" fontId="10" fillId="0" borderId="3" xfId="0" applyFont="1" applyBorder="1" applyAlignment="1" applyProtection="1"/>
    <xf numFmtId="0" fontId="10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5" fillId="0" borderId="7" xfId="0" applyFont="1" applyBorder="1" applyAlignment="1" applyProtection="1">
      <alignment horizontal="center" vertical="center"/>
    </xf>
    <xf numFmtId="49" fontId="5" fillId="0" borderId="7" xfId="0" applyNumberFormat="1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center" vertical="center" wrapText="1"/>
    </xf>
    <xf numFmtId="169" fontId="5" fillId="0" borderId="7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9" fontId="11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25" fillId="0" borderId="7" xfId="0" applyFont="1" applyBorder="1" applyAlignment="1" applyProtection="1">
      <alignment horizontal="center" vertical="center"/>
    </xf>
    <xf numFmtId="49" fontId="25" fillId="0" borderId="7" xfId="0" applyNumberFormat="1" applyFont="1" applyBorder="1" applyAlignment="1" applyProtection="1">
      <alignment horizontal="left" vertical="center" wrapText="1"/>
    </xf>
    <xf numFmtId="0" fontId="25" fillId="0" borderId="7" xfId="0" applyFont="1" applyBorder="1" applyAlignment="1" applyProtection="1">
      <alignment horizontal="left" vertical="center" wrapText="1"/>
    </xf>
    <xf numFmtId="0" fontId="25" fillId="0" borderId="7" xfId="0" applyFont="1" applyBorder="1" applyAlignment="1" applyProtection="1">
      <alignment horizontal="center" vertical="center" wrapText="1"/>
    </xf>
    <xf numFmtId="169" fontId="25" fillId="0" borderId="7" xfId="0" applyNumberFormat="1" applyFont="1" applyBorder="1" applyAlignment="1" applyProtection="1">
      <alignment vertical="center"/>
    </xf>
    <xf numFmtId="4" fontId="5" fillId="0" borderId="7" xfId="0" applyNumberFormat="1" applyFont="1" applyBorder="1" applyAlignment="1" applyProtection="1">
      <alignment vertical="center"/>
    </xf>
    <xf numFmtId="4" fontId="25" fillId="0" borderId="7" xfId="0" applyNumberFormat="1" applyFont="1" applyBorder="1" applyAlignment="1" applyProtection="1">
      <alignment vertical="center"/>
    </xf>
    <xf numFmtId="0" fontId="28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31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31" fillId="0" borderId="0" xfId="0" applyFont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168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35" fillId="0" borderId="17" xfId="0" applyFont="1" applyBorder="1" applyAlignment="1" applyProtection="1">
      <alignment horizontal="center" vertical="center"/>
      <protection locked="0"/>
    </xf>
    <xf numFmtId="0" fontId="35" fillId="0" borderId="10" xfId="0" applyFont="1" applyBorder="1" applyAlignment="1" applyProtection="1">
      <alignment horizontal="left"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14" fillId="0" borderId="18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left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right" vertical="center"/>
      <protection locked="0"/>
    </xf>
    <xf numFmtId="0" fontId="5" fillId="2" borderId="15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0" fillId="0" borderId="19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4" fontId="18" fillId="0" borderId="0" xfId="0" applyNumberFormat="1" applyFont="1" applyAlignment="1" applyProtection="1">
      <alignment horizontal="right" vertical="center"/>
      <protection locked="0"/>
    </xf>
    <xf numFmtId="4" fontId="18" fillId="0" borderId="0" xfId="0" applyNumberFormat="1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" fontId="35" fillId="0" borderId="18" xfId="0" applyNumberFormat="1" applyFont="1" applyBorder="1" applyAlignment="1" applyProtection="1">
      <alignment vertical="center"/>
      <protection locked="0"/>
    </xf>
    <xf numFmtId="4" fontId="35" fillId="0" borderId="0" xfId="0" applyNumberFormat="1" applyFont="1" applyBorder="1" applyAlignment="1" applyProtection="1">
      <alignment vertical="center"/>
      <protection locked="0"/>
    </xf>
    <xf numFmtId="171" fontId="35" fillId="0" borderId="0" xfId="0" applyNumberFormat="1" applyFont="1" applyBorder="1" applyAlignment="1" applyProtection="1">
      <alignment vertical="center"/>
      <protection locked="0"/>
    </xf>
    <xf numFmtId="4" fontId="35" fillId="0" borderId="20" xfId="0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32" fillId="0" borderId="0" xfId="1" applyFont="1" applyAlignment="1" applyProtection="1">
      <alignment horizontal="center" vertical="center"/>
      <protection locked="0"/>
    </xf>
    <xf numFmtId="0" fontId="27" fillId="0" borderId="3" xfId="0" applyFont="1" applyBorder="1" applyAlignment="1" applyProtection="1">
      <alignment vertical="center"/>
      <protection locked="0"/>
    </xf>
    <xf numFmtId="0" fontId="33" fillId="0" borderId="0" xfId="0" applyFont="1" applyAlignment="1" applyProtection="1">
      <alignment vertical="center"/>
      <protection locked="0"/>
    </xf>
    <xf numFmtId="0" fontId="33" fillId="0" borderId="0" xfId="0" applyFont="1" applyAlignment="1" applyProtection="1">
      <alignment horizontal="left" vertical="center" wrapText="1"/>
      <protection locked="0"/>
    </xf>
    <xf numFmtId="0" fontId="34" fillId="0" borderId="0" xfId="0" applyFont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0" fontId="3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36" fillId="0" borderId="21" xfId="0" applyNumberFormat="1" applyFont="1" applyBorder="1" applyAlignment="1" applyProtection="1">
      <alignment vertical="center"/>
      <protection locked="0"/>
    </xf>
    <xf numFmtId="4" fontId="36" fillId="0" borderId="16" xfId="0" applyNumberFormat="1" applyFont="1" applyBorder="1" applyAlignment="1" applyProtection="1">
      <alignment vertical="center"/>
      <protection locked="0"/>
    </xf>
    <xf numFmtId="171" fontId="36" fillId="0" borderId="16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13" fillId="0" borderId="14" xfId="0" applyFont="1" applyBorder="1" applyAlignment="1" applyProtection="1">
      <alignment horizontal="left" vertical="center"/>
    </xf>
    <xf numFmtId="0" fontId="0" fillId="0" borderId="14" xfId="0" applyFont="1" applyBorder="1" applyAlignment="1" applyProtection="1">
      <alignment vertical="center"/>
    </xf>
    <xf numFmtId="4" fontId="13" fillId="0" borderId="14" xfId="0" applyNumberFormat="1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170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6" fillId="5" borderId="11" xfId="0" applyFont="1" applyFill="1" applyBorder="1" applyAlignment="1" applyProtection="1">
      <alignment horizontal="left" vertical="center"/>
    </xf>
    <xf numFmtId="0" fontId="0" fillId="5" borderId="12" xfId="0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left" vertical="center"/>
    </xf>
    <xf numFmtId="0" fontId="0" fillId="5" borderId="12" xfId="0" applyFont="1" applyFill="1" applyBorder="1" applyAlignment="1" applyProtection="1">
      <alignment vertical="center"/>
    </xf>
    <xf numFmtId="4" fontId="6" fillId="5" borderId="12" xfId="0" applyNumberFormat="1" applyFont="1" applyFill="1" applyBorder="1" applyAlignment="1" applyProtection="1">
      <alignment vertical="center"/>
    </xf>
    <xf numFmtId="0" fontId="0" fillId="5" borderId="15" xfId="0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286385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6385" cy="286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3" workbookViewId="0">
      <selection activeCell="C26" sqref="C26:AR35"/>
    </sheetView>
  </sheetViews>
  <sheetFormatPr defaultColWidth="12" defaultRowHeight="11.25"/>
  <cols>
    <col min="1" max="1" width="8.33203125" style="44" customWidth="1"/>
    <col min="2" max="2" width="1.6640625" style="44" customWidth="1"/>
    <col min="3" max="3" width="4.1640625" style="44" customWidth="1"/>
    <col min="4" max="33" width="2.6640625" style="44" customWidth="1"/>
    <col min="34" max="34" width="3.33203125" style="44" customWidth="1"/>
    <col min="35" max="35" width="31.6640625" style="44" customWidth="1"/>
    <col min="36" max="37" width="2.5" style="44" customWidth="1"/>
    <col min="38" max="38" width="8.33203125" style="44" customWidth="1"/>
    <col min="39" max="39" width="3.33203125" style="44" customWidth="1"/>
    <col min="40" max="40" width="13.33203125" style="44" customWidth="1"/>
    <col min="41" max="41" width="7.5" style="44" customWidth="1"/>
    <col min="42" max="42" width="4.1640625" style="44" customWidth="1"/>
    <col min="43" max="43" width="15.6640625" style="44" hidden="1" customWidth="1"/>
    <col min="44" max="44" width="13.6640625" style="44" customWidth="1"/>
    <col min="45" max="47" width="25.83203125" style="44" hidden="1" customWidth="1"/>
    <col min="48" max="49" width="21.6640625" style="44" hidden="1" customWidth="1"/>
    <col min="50" max="51" width="25" style="44" hidden="1" customWidth="1"/>
    <col min="52" max="52" width="21.6640625" style="44" hidden="1" customWidth="1"/>
    <col min="53" max="53" width="19.1640625" style="44" hidden="1" customWidth="1"/>
    <col min="54" max="54" width="25" style="44" hidden="1" customWidth="1"/>
    <col min="55" max="55" width="21.6640625" style="44" hidden="1" customWidth="1"/>
    <col min="56" max="56" width="19.1640625" style="44" hidden="1" customWidth="1"/>
    <col min="57" max="57" width="66.5" style="44" customWidth="1"/>
    <col min="58" max="70" width="12" style="44"/>
    <col min="71" max="91" width="9.33203125" style="44" hidden="1"/>
    <col min="92" max="16384" width="12" style="44"/>
  </cols>
  <sheetData>
    <row r="1" spans="1:74">
      <c r="A1" s="204" t="s">
        <v>0</v>
      </c>
      <c r="AZ1" s="204" t="s">
        <v>1</v>
      </c>
      <c r="BA1" s="204" t="s">
        <v>2</v>
      </c>
      <c r="BB1" s="204" t="s">
        <v>1</v>
      </c>
      <c r="BT1" s="204" t="s">
        <v>3</v>
      </c>
      <c r="BU1" s="204" t="s">
        <v>3</v>
      </c>
      <c r="BV1" s="204" t="s">
        <v>4</v>
      </c>
    </row>
    <row r="2" spans="1:74" ht="36.950000000000003" customHeight="1">
      <c r="AR2" s="45" t="s">
        <v>5</v>
      </c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S2" s="47" t="s">
        <v>6</v>
      </c>
      <c r="BT2" s="47" t="s">
        <v>7</v>
      </c>
    </row>
    <row r="3" spans="1:74" ht="6.95" customHeight="1">
      <c r="B3" s="49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1"/>
      <c r="BS3" s="47" t="s">
        <v>6</v>
      </c>
      <c r="BT3" s="47" t="s">
        <v>8</v>
      </c>
    </row>
    <row r="4" spans="1:74" ht="24.95" customHeight="1">
      <c r="B4" s="51"/>
      <c r="D4" s="52" t="s">
        <v>9</v>
      </c>
      <c r="AR4" s="51"/>
      <c r="AS4" s="205" t="s">
        <v>10</v>
      </c>
      <c r="BE4" s="206" t="s">
        <v>11</v>
      </c>
      <c r="BS4" s="47" t="s">
        <v>12</v>
      </c>
    </row>
    <row r="5" spans="1:74" ht="12" customHeight="1">
      <c r="B5" s="51"/>
      <c r="D5" s="207" t="s">
        <v>13</v>
      </c>
      <c r="K5" s="62" t="s">
        <v>14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R5" s="51"/>
      <c r="BE5" s="208" t="s">
        <v>15</v>
      </c>
      <c r="BS5" s="47" t="s">
        <v>6</v>
      </c>
    </row>
    <row r="6" spans="1:74" ht="36.950000000000003" customHeight="1">
      <c r="B6" s="51"/>
      <c r="D6" s="209" t="s">
        <v>16</v>
      </c>
      <c r="K6" s="210" t="s">
        <v>17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R6" s="51"/>
      <c r="BE6" s="211"/>
      <c r="BS6" s="47" t="s">
        <v>6</v>
      </c>
    </row>
    <row r="7" spans="1:74" ht="12" customHeight="1">
      <c r="B7" s="51"/>
      <c r="D7" s="55" t="s">
        <v>18</v>
      </c>
      <c r="K7" s="60" t="s">
        <v>1</v>
      </c>
      <c r="AK7" s="55" t="s">
        <v>19</v>
      </c>
      <c r="AN7" s="60" t="s">
        <v>1</v>
      </c>
      <c r="AR7" s="51"/>
      <c r="BE7" s="211"/>
      <c r="BS7" s="47" t="s">
        <v>6</v>
      </c>
    </row>
    <row r="8" spans="1:74" ht="12" customHeight="1">
      <c r="B8" s="51"/>
      <c r="D8" s="55" t="s">
        <v>20</v>
      </c>
      <c r="K8" s="60" t="s">
        <v>21</v>
      </c>
      <c r="AK8" s="55" t="s">
        <v>22</v>
      </c>
      <c r="AN8" s="28" t="s">
        <v>23</v>
      </c>
      <c r="AR8" s="51"/>
      <c r="BE8" s="211"/>
      <c r="BS8" s="47" t="s">
        <v>6</v>
      </c>
    </row>
    <row r="9" spans="1:74" ht="14.45" customHeight="1">
      <c r="B9" s="51"/>
      <c r="AR9" s="51"/>
      <c r="BE9" s="211"/>
      <c r="BS9" s="47" t="s">
        <v>6</v>
      </c>
    </row>
    <row r="10" spans="1:74" ht="12" customHeight="1">
      <c r="B10" s="51"/>
      <c r="D10" s="55" t="s">
        <v>24</v>
      </c>
      <c r="AK10" s="55" t="s">
        <v>25</v>
      </c>
      <c r="AN10" s="60" t="s">
        <v>1</v>
      </c>
      <c r="AR10" s="51"/>
      <c r="BE10" s="211"/>
      <c r="BS10" s="47" t="s">
        <v>6</v>
      </c>
    </row>
    <row r="11" spans="1:74" ht="18.600000000000001" customHeight="1">
      <c r="B11" s="51"/>
      <c r="E11" s="60" t="s">
        <v>21</v>
      </c>
      <c r="AK11" s="55" t="s">
        <v>26</v>
      </c>
      <c r="AN11" s="60" t="s">
        <v>1</v>
      </c>
      <c r="AR11" s="51"/>
      <c r="BE11" s="211"/>
      <c r="BS11" s="47" t="s">
        <v>6</v>
      </c>
    </row>
    <row r="12" spans="1:74" ht="6.95" customHeight="1">
      <c r="B12" s="51"/>
      <c r="AR12" s="51"/>
      <c r="BE12" s="211"/>
      <c r="BS12" s="47" t="s">
        <v>6</v>
      </c>
    </row>
    <row r="13" spans="1:74" ht="12" customHeight="1">
      <c r="B13" s="51"/>
      <c r="D13" s="55" t="s">
        <v>27</v>
      </c>
      <c r="AK13" s="55" t="s">
        <v>25</v>
      </c>
      <c r="AN13" s="38" t="s">
        <v>28</v>
      </c>
      <c r="AR13" s="51"/>
      <c r="BE13" s="211"/>
      <c r="BS13" s="47" t="s">
        <v>6</v>
      </c>
    </row>
    <row r="14" spans="1:74" ht="12.75">
      <c r="B14" s="51"/>
      <c r="E14" s="41" t="s">
        <v>28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55" t="s">
        <v>26</v>
      </c>
      <c r="AN14" s="38" t="s">
        <v>28</v>
      </c>
      <c r="AR14" s="51"/>
      <c r="BE14" s="211"/>
      <c r="BS14" s="47" t="s">
        <v>6</v>
      </c>
    </row>
    <row r="15" spans="1:74" ht="6.95" customHeight="1">
      <c r="B15" s="51"/>
      <c r="AR15" s="51"/>
      <c r="BE15" s="211"/>
      <c r="BS15" s="47" t="s">
        <v>3</v>
      </c>
    </row>
    <row r="16" spans="1:74" ht="12" customHeight="1">
      <c r="B16" s="51"/>
      <c r="D16" s="55" t="s">
        <v>29</v>
      </c>
      <c r="AK16" s="55" t="s">
        <v>25</v>
      </c>
      <c r="AN16" s="60" t="s">
        <v>1</v>
      </c>
      <c r="AR16" s="51"/>
      <c r="BE16" s="211"/>
      <c r="BS16" s="47" t="s">
        <v>3</v>
      </c>
    </row>
    <row r="17" spans="1:71" ht="18.600000000000001" customHeight="1">
      <c r="B17" s="51"/>
      <c r="E17" s="60" t="s">
        <v>30</v>
      </c>
      <c r="AK17" s="55" t="s">
        <v>26</v>
      </c>
      <c r="AN17" s="60" t="s">
        <v>1</v>
      </c>
      <c r="AR17" s="51"/>
      <c r="BE17" s="211"/>
      <c r="BS17" s="47" t="s">
        <v>31</v>
      </c>
    </row>
    <row r="18" spans="1:71" ht="6.95" customHeight="1">
      <c r="B18" s="51"/>
      <c r="AR18" s="51"/>
      <c r="BE18" s="211"/>
      <c r="BS18" s="47" t="s">
        <v>6</v>
      </c>
    </row>
    <row r="19" spans="1:71" ht="12" customHeight="1">
      <c r="B19" s="51"/>
      <c r="D19" s="55" t="s">
        <v>32</v>
      </c>
      <c r="AK19" s="55" t="s">
        <v>25</v>
      </c>
      <c r="AN19" s="60" t="s">
        <v>1</v>
      </c>
      <c r="AR19" s="51"/>
      <c r="BE19" s="211"/>
      <c r="BS19" s="47" t="s">
        <v>6</v>
      </c>
    </row>
    <row r="20" spans="1:71" ht="18.600000000000001" customHeight="1">
      <c r="B20" s="51"/>
      <c r="E20" s="60" t="s">
        <v>33</v>
      </c>
      <c r="AK20" s="55" t="s">
        <v>26</v>
      </c>
      <c r="AN20" s="60" t="s">
        <v>1</v>
      </c>
      <c r="AR20" s="51"/>
      <c r="BE20" s="211"/>
      <c r="BS20" s="47" t="s">
        <v>31</v>
      </c>
    </row>
    <row r="21" spans="1:71" ht="6.95" customHeight="1">
      <c r="B21" s="51"/>
      <c r="AR21" s="51"/>
      <c r="BE21" s="211"/>
    </row>
    <row r="22" spans="1:71" ht="12" customHeight="1">
      <c r="B22" s="51"/>
      <c r="D22" s="55" t="s">
        <v>34</v>
      </c>
      <c r="AR22" s="51"/>
      <c r="BE22" s="211"/>
    </row>
    <row r="23" spans="1:71" ht="16.5" customHeight="1">
      <c r="B23" s="51"/>
      <c r="E23" s="65" t="s">
        <v>1</v>
      </c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R23" s="51"/>
      <c r="BE23" s="211"/>
    </row>
    <row r="24" spans="1:71" ht="6.95" customHeight="1">
      <c r="B24" s="51"/>
      <c r="AR24" s="51"/>
      <c r="BE24" s="211"/>
    </row>
    <row r="25" spans="1:71" ht="6.95" customHeight="1">
      <c r="B25" s="51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R25" s="51"/>
      <c r="BE25" s="211"/>
    </row>
    <row r="26" spans="1:71" s="57" customFormat="1" ht="25.9" customHeight="1">
      <c r="A26" s="54"/>
      <c r="B26" s="29"/>
      <c r="C26" s="139"/>
      <c r="D26" s="265" t="s">
        <v>35</v>
      </c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  <c r="U26" s="266"/>
      <c r="V26" s="266"/>
      <c r="W26" s="266"/>
      <c r="X26" s="266"/>
      <c r="Y26" s="266"/>
      <c r="Z26" s="266"/>
      <c r="AA26" s="266"/>
      <c r="AB26" s="266"/>
      <c r="AC26" s="266"/>
      <c r="AD26" s="266"/>
      <c r="AE26" s="266"/>
      <c r="AF26" s="266"/>
      <c r="AG26" s="266"/>
      <c r="AH26" s="266"/>
      <c r="AI26" s="266"/>
      <c r="AJ26" s="266"/>
      <c r="AK26" s="267">
        <f>ROUND(AG94,2)</f>
        <v>0</v>
      </c>
      <c r="AL26" s="268"/>
      <c r="AM26" s="268"/>
      <c r="AN26" s="268"/>
      <c r="AO26" s="268"/>
      <c r="AP26" s="139"/>
      <c r="AQ26" s="139"/>
      <c r="AR26" s="142"/>
      <c r="BE26" s="211"/>
    </row>
    <row r="27" spans="1:71" s="57" customFormat="1" ht="6.95" customHeight="1">
      <c r="A27" s="54"/>
      <c r="B27" s="29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42"/>
      <c r="BE27" s="211"/>
    </row>
    <row r="28" spans="1:71" s="57" customFormat="1" ht="12.75">
      <c r="A28" s="54"/>
      <c r="B28" s="29"/>
      <c r="C28" s="139"/>
      <c r="D28" s="139"/>
      <c r="E28" s="139"/>
      <c r="F28" s="139"/>
      <c r="G28" s="139"/>
      <c r="H28" s="139"/>
      <c r="I28" s="139"/>
      <c r="J28" s="139"/>
      <c r="K28" s="139"/>
      <c r="L28" s="269" t="s">
        <v>36</v>
      </c>
      <c r="M28" s="269"/>
      <c r="N28" s="269"/>
      <c r="O28" s="269"/>
      <c r="P28" s="269"/>
      <c r="Q28" s="139"/>
      <c r="R28" s="139"/>
      <c r="S28" s="139"/>
      <c r="T28" s="139"/>
      <c r="U28" s="139"/>
      <c r="V28" s="139"/>
      <c r="W28" s="269" t="s">
        <v>37</v>
      </c>
      <c r="X28" s="269"/>
      <c r="Y28" s="269"/>
      <c r="Z28" s="269"/>
      <c r="AA28" s="269"/>
      <c r="AB28" s="269"/>
      <c r="AC28" s="269"/>
      <c r="AD28" s="269"/>
      <c r="AE28" s="269"/>
      <c r="AF28" s="139"/>
      <c r="AG28" s="139"/>
      <c r="AH28" s="139"/>
      <c r="AI28" s="139"/>
      <c r="AJ28" s="139"/>
      <c r="AK28" s="269" t="s">
        <v>38</v>
      </c>
      <c r="AL28" s="269"/>
      <c r="AM28" s="269"/>
      <c r="AN28" s="269"/>
      <c r="AO28" s="269"/>
      <c r="AP28" s="139"/>
      <c r="AQ28" s="139"/>
      <c r="AR28" s="142"/>
      <c r="BE28" s="211"/>
    </row>
    <row r="29" spans="1:71" s="214" customFormat="1" ht="14.45" customHeight="1">
      <c r="B29" s="215"/>
      <c r="C29" s="270"/>
      <c r="D29" s="144" t="s">
        <v>39</v>
      </c>
      <c r="E29" s="270"/>
      <c r="F29" s="144" t="s">
        <v>40</v>
      </c>
      <c r="G29" s="270"/>
      <c r="H29" s="270"/>
      <c r="I29" s="270"/>
      <c r="J29" s="270"/>
      <c r="K29" s="270"/>
      <c r="L29" s="271">
        <v>0.21</v>
      </c>
      <c r="M29" s="272"/>
      <c r="N29" s="272"/>
      <c r="O29" s="272"/>
      <c r="P29" s="272"/>
      <c r="Q29" s="270"/>
      <c r="R29" s="270"/>
      <c r="S29" s="270"/>
      <c r="T29" s="270"/>
      <c r="U29" s="270"/>
      <c r="V29" s="270"/>
      <c r="W29" s="273">
        <f>ROUND(AZ94,2)</f>
        <v>0</v>
      </c>
      <c r="X29" s="272"/>
      <c r="Y29" s="272"/>
      <c r="Z29" s="272"/>
      <c r="AA29" s="272"/>
      <c r="AB29" s="272"/>
      <c r="AC29" s="272"/>
      <c r="AD29" s="272"/>
      <c r="AE29" s="272"/>
      <c r="AF29" s="270"/>
      <c r="AG29" s="270"/>
      <c r="AH29" s="270"/>
      <c r="AI29" s="270"/>
      <c r="AJ29" s="270"/>
      <c r="AK29" s="273">
        <f>ROUND(AV94,2)</f>
        <v>0</v>
      </c>
      <c r="AL29" s="272"/>
      <c r="AM29" s="272"/>
      <c r="AN29" s="272"/>
      <c r="AO29" s="272"/>
      <c r="AP29" s="270"/>
      <c r="AQ29" s="270"/>
      <c r="AR29" s="274"/>
      <c r="BE29" s="216"/>
    </row>
    <row r="30" spans="1:71" s="214" customFormat="1" ht="14.45" customHeight="1">
      <c r="B30" s="215"/>
      <c r="C30" s="270"/>
      <c r="D30" s="270"/>
      <c r="E30" s="270"/>
      <c r="F30" s="144" t="s">
        <v>41</v>
      </c>
      <c r="G30" s="270"/>
      <c r="H30" s="270"/>
      <c r="I30" s="270"/>
      <c r="J30" s="270"/>
      <c r="K30" s="270"/>
      <c r="L30" s="271">
        <v>0.12</v>
      </c>
      <c r="M30" s="272"/>
      <c r="N30" s="272"/>
      <c r="O30" s="272"/>
      <c r="P30" s="272"/>
      <c r="Q30" s="270"/>
      <c r="R30" s="270"/>
      <c r="S30" s="270"/>
      <c r="T30" s="270"/>
      <c r="U30" s="270"/>
      <c r="V30" s="270"/>
      <c r="W30" s="273">
        <f>ROUND(BA94,2)</f>
        <v>0</v>
      </c>
      <c r="X30" s="272"/>
      <c r="Y30" s="272"/>
      <c r="Z30" s="272"/>
      <c r="AA30" s="272"/>
      <c r="AB30" s="272"/>
      <c r="AC30" s="272"/>
      <c r="AD30" s="272"/>
      <c r="AE30" s="272"/>
      <c r="AF30" s="270"/>
      <c r="AG30" s="270"/>
      <c r="AH30" s="270"/>
      <c r="AI30" s="270"/>
      <c r="AJ30" s="270"/>
      <c r="AK30" s="273">
        <f>ROUND(AW94,2)</f>
        <v>0</v>
      </c>
      <c r="AL30" s="272"/>
      <c r="AM30" s="272"/>
      <c r="AN30" s="272"/>
      <c r="AO30" s="272"/>
      <c r="AP30" s="270"/>
      <c r="AQ30" s="270"/>
      <c r="AR30" s="274"/>
      <c r="BE30" s="216"/>
    </row>
    <row r="31" spans="1:71" s="214" customFormat="1" ht="14.45" hidden="1" customHeight="1">
      <c r="B31" s="215"/>
      <c r="C31" s="270"/>
      <c r="D31" s="270"/>
      <c r="E31" s="270"/>
      <c r="F31" s="144" t="s">
        <v>42</v>
      </c>
      <c r="G31" s="270"/>
      <c r="H31" s="270"/>
      <c r="I31" s="270"/>
      <c r="J31" s="270"/>
      <c r="K31" s="270"/>
      <c r="L31" s="271">
        <v>0.21</v>
      </c>
      <c r="M31" s="272"/>
      <c r="N31" s="272"/>
      <c r="O31" s="272"/>
      <c r="P31" s="272"/>
      <c r="Q31" s="270"/>
      <c r="R31" s="270"/>
      <c r="S31" s="270"/>
      <c r="T31" s="270"/>
      <c r="U31" s="270"/>
      <c r="V31" s="270"/>
      <c r="W31" s="273">
        <f>ROUND(BB94,2)</f>
        <v>0</v>
      </c>
      <c r="X31" s="272"/>
      <c r="Y31" s="272"/>
      <c r="Z31" s="272"/>
      <c r="AA31" s="272"/>
      <c r="AB31" s="272"/>
      <c r="AC31" s="272"/>
      <c r="AD31" s="272"/>
      <c r="AE31" s="272"/>
      <c r="AF31" s="270"/>
      <c r="AG31" s="270"/>
      <c r="AH31" s="270"/>
      <c r="AI31" s="270"/>
      <c r="AJ31" s="270"/>
      <c r="AK31" s="273">
        <v>0</v>
      </c>
      <c r="AL31" s="272"/>
      <c r="AM31" s="272"/>
      <c r="AN31" s="272"/>
      <c r="AO31" s="272"/>
      <c r="AP31" s="270"/>
      <c r="AQ31" s="270"/>
      <c r="AR31" s="274"/>
      <c r="BE31" s="216"/>
    </row>
    <row r="32" spans="1:71" s="214" customFormat="1" ht="14.45" hidden="1" customHeight="1">
      <c r="B32" s="215"/>
      <c r="C32" s="270"/>
      <c r="D32" s="270"/>
      <c r="E32" s="270"/>
      <c r="F32" s="144" t="s">
        <v>43</v>
      </c>
      <c r="G32" s="270"/>
      <c r="H32" s="270"/>
      <c r="I32" s="270"/>
      <c r="J32" s="270"/>
      <c r="K32" s="270"/>
      <c r="L32" s="271">
        <v>0.12</v>
      </c>
      <c r="M32" s="272"/>
      <c r="N32" s="272"/>
      <c r="O32" s="272"/>
      <c r="P32" s="272"/>
      <c r="Q32" s="270"/>
      <c r="R32" s="270"/>
      <c r="S32" s="270"/>
      <c r="T32" s="270"/>
      <c r="U32" s="270"/>
      <c r="V32" s="270"/>
      <c r="W32" s="273">
        <f>ROUND(BC94,2)</f>
        <v>0</v>
      </c>
      <c r="X32" s="272"/>
      <c r="Y32" s="272"/>
      <c r="Z32" s="272"/>
      <c r="AA32" s="272"/>
      <c r="AB32" s="272"/>
      <c r="AC32" s="272"/>
      <c r="AD32" s="272"/>
      <c r="AE32" s="272"/>
      <c r="AF32" s="270"/>
      <c r="AG32" s="270"/>
      <c r="AH32" s="270"/>
      <c r="AI32" s="270"/>
      <c r="AJ32" s="270"/>
      <c r="AK32" s="273">
        <v>0</v>
      </c>
      <c r="AL32" s="272"/>
      <c r="AM32" s="272"/>
      <c r="AN32" s="272"/>
      <c r="AO32" s="272"/>
      <c r="AP32" s="270"/>
      <c r="AQ32" s="270"/>
      <c r="AR32" s="274"/>
      <c r="BE32" s="216"/>
    </row>
    <row r="33" spans="1:57" s="214" customFormat="1" ht="14.45" hidden="1" customHeight="1">
      <c r="B33" s="215"/>
      <c r="C33" s="270"/>
      <c r="D33" s="270"/>
      <c r="E33" s="270"/>
      <c r="F33" s="144" t="s">
        <v>44</v>
      </c>
      <c r="G33" s="270"/>
      <c r="H33" s="270"/>
      <c r="I33" s="270"/>
      <c r="J33" s="270"/>
      <c r="K33" s="270"/>
      <c r="L33" s="271">
        <v>0</v>
      </c>
      <c r="M33" s="272"/>
      <c r="N33" s="272"/>
      <c r="O33" s="272"/>
      <c r="P33" s="272"/>
      <c r="Q33" s="270"/>
      <c r="R33" s="270"/>
      <c r="S33" s="270"/>
      <c r="T33" s="270"/>
      <c r="U33" s="270"/>
      <c r="V33" s="270"/>
      <c r="W33" s="273">
        <f>ROUND(BD94,2)</f>
        <v>0</v>
      </c>
      <c r="X33" s="272"/>
      <c r="Y33" s="272"/>
      <c r="Z33" s="272"/>
      <c r="AA33" s="272"/>
      <c r="AB33" s="272"/>
      <c r="AC33" s="272"/>
      <c r="AD33" s="272"/>
      <c r="AE33" s="272"/>
      <c r="AF33" s="270"/>
      <c r="AG33" s="270"/>
      <c r="AH33" s="270"/>
      <c r="AI33" s="270"/>
      <c r="AJ33" s="270"/>
      <c r="AK33" s="273">
        <v>0</v>
      </c>
      <c r="AL33" s="272"/>
      <c r="AM33" s="272"/>
      <c r="AN33" s="272"/>
      <c r="AO33" s="272"/>
      <c r="AP33" s="270"/>
      <c r="AQ33" s="270"/>
      <c r="AR33" s="274"/>
      <c r="BE33" s="216"/>
    </row>
    <row r="34" spans="1:57" s="57" customFormat="1" ht="6.95" customHeight="1">
      <c r="A34" s="54"/>
      <c r="B34" s="2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42"/>
      <c r="BE34" s="211"/>
    </row>
    <row r="35" spans="1:57" s="57" customFormat="1" ht="25.9" customHeight="1">
      <c r="A35" s="54"/>
      <c r="B35" s="29"/>
      <c r="C35" s="275"/>
      <c r="D35" s="276" t="s">
        <v>45</v>
      </c>
      <c r="E35" s="277"/>
      <c r="F35" s="277"/>
      <c r="G35" s="277"/>
      <c r="H35" s="277"/>
      <c r="I35" s="277"/>
      <c r="J35" s="277"/>
      <c r="K35" s="277"/>
      <c r="L35" s="277"/>
      <c r="M35" s="277"/>
      <c r="N35" s="277"/>
      <c r="O35" s="277"/>
      <c r="P35" s="277"/>
      <c r="Q35" s="277"/>
      <c r="R35" s="277"/>
      <c r="S35" s="277"/>
      <c r="T35" s="278" t="s">
        <v>46</v>
      </c>
      <c r="U35" s="277"/>
      <c r="V35" s="277"/>
      <c r="W35" s="277"/>
      <c r="X35" s="279" t="s">
        <v>47</v>
      </c>
      <c r="Y35" s="280"/>
      <c r="Z35" s="280"/>
      <c r="AA35" s="280"/>
      <c r="AB35" s="280"/>
      <c r="AC35" s="277"/>
      <c r="AD35" s="277"/>
      <c r="AE35" s="277"/>
      <c r="AF35" s="277"/>
      <c r="AG35" s="277"/>
      <c r="AH35" s="277"/>
      <c r="AI35" s="277"/>
      <c r="AJ35" s="277"/>
      <c r="AK35" s="281">
        <f>SUM(AK26:AK33)</f>
        <v>0</v>
      </c>
      <c r="AL35" s="280"/>
      <c r="AM35" s="280"/>
      <c r="AN35" s="280"/>
      <c r="AO35" s="282"/>
      <c r="AP35" s="275"/>
      <c r="AQ35" s="275"/>
      <c r="AR35" s="142"/>
      <c r="BE35" s="54"/>
    </row>
    <row r="36" spans="1:57" s="57" customFormat="1" ht="6.95" customHeight="1">
      <c r="A36" s="54"/>
      <c r="B36" s="29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29"/>
      <c r="BE36" s="54"/>
    </row>
    <row r="37" spans="1:57" s="57" customFormat="1" ht="14.45" customHeight="1">
      <c r="A37" s="54"/>
      <c r="B37" s="29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29"/>
      <c r="BE37" s="54"/>
    </row>
    <row r="38" spans="1:57" ht="14.45" customHeight="1">
      <c r="B38" s="51"/>
      <c r="AR38" s="51"/>
    </row>
    <row r="39" spans="1:57" ht="14.45" customHeight="1">
      <c r="B39" s="51"/>
      <c r="AR39" s="51"/>
    </row>
    <row r="40" spans="1:57" ht="14.45" customHeight="1">
      <c r="B40" s="51"/>
      <c r="AR40" s="51"/>
    </row>
    <row r="41" spans="1:57" ht="14.45" customHeight="1">
      <c r="B41" s="51"/>
      <c r="AR41" s="51"/>
    </row>
    <row r="42" spans="1:57" ht="14.45" customHeight="1">
      <c r="B42" s="51"/>
      <c r="AR42" s="51"/>
    </row>
    <row r="43" spans="1:57" ht="14.45" customHeight="1">
      <c r="B43" s="51"/>
      <c r="AR43" s="51"/>
    </row>
    <row r="44" spans="1:57" ht="14.45" customHeight="1">
      <c r="B44" s="51"/>
      <c r="AR44" s="51"/>
    </row>
    <row r="45" spans="1:57" ht="14.45" customHeight="1">
      <c r="B45" s="51"/>
      <c r="AR45" s="51"/>
    </row>
    <row r="46" spans="1:57" ht="14.45" customHeight="1">
      <c r="B46" s="51"/>
      <c r="AR46" s="51"/>
    </row>
    <row r="47" spans="1:57" ht="14.45" customHeight="1">
      <c r="B47" s="51"/>
      <c r="AR47" s="51"/>
    </row>
    <row r="48" spans="1:57" ht="14.45" customHeight="1">
      <c r="B48" s="51"/>
      <c r="AR48" s="51"/>
    </row>
    <row r="49" spans="1:57" s="57" customFormat="1" ht="14.45" customHeight="1">
      <c r="B49" s="56"/>
      <c r="D49" s="82" t="s">
        <v>48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2" t="s">
        <v>49</v>
      </c>
      <c r="AI49" s="83"/>
      <c r="AJ49" s="83"/>
      <c r="AK49" s="83"/>
      <c r="AL49" s="83"/>
      <c r="AM49" s="83"/>
      <c r="AN49" s="83"/>
      <c r="AO49" s="83"/>
      <c r="AR49" s="56"/>
    </row>
    <row r="50" spans="1:57">
      <c r="B50" s="51"/>
      <c r="AR50" s="51"/>
    </row>
    <row r="51" spans="1:57">
      <c r="B51" s="51"/>
      <c r="AR51" s="51"/>
    </row>
    <row r="52" spans="1:57">
      <c r="B52" s="51"/>
      <c r="AR52" s="51"/>
    </row>
    <row r="53" spans="1:57">
      <c r="B53" s="51"/>
      <c r="AR53" s="51"/>
    </row>
    <row r="54" spans="1:57">
      <c r="B54" s="51"/>
      <c r="AR54" s="51"/>
    </row>
    <row r="55" spans="1:57">
      <c r="B55" s="51"/>
      <c r="AR55" s="51"/>
    </row>
    <row r="56" spans="1:57">
      <c r="B56" s="51"/>
      <c r="AR56" s="51"/>
    </row>
    <row r="57" spans="1:57">
      <c r="B57" s="51"/>
      <c r="AR57" s="51"/>
    </row>
    <row r="58" spans="1:57">
      <c r="B58" s="51"/>
      <c r="AR58" s="51"/>
    </row>
    <row r="59" spans="1:57">
      <c r="B59" s="51"/>
      <c r="AR59" s="51"/>
    </row>
    <row r="60" spans="1:57" s="57" customFormat="1" ht="12.75">
      <c r="A60" s="54"/>
      <c r="B60" s="29"/>
      <c r="C60" s="54"/>
      <c r="D60" s="84" t="s">
        <v>50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4" t="s">
        <v>51</v>
      </c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4" t="s">
        <v>50</v>
      </c>
      <c r="AI60" s="85"/>
      <c r="AJ60" s="85"/>
      <c r="AK60" s="85"/>
      <c r="AL60" s="85"/>
      <c r="AM60" s="84" t="s">
        <v>51</v>
      </c>
      <c r="AN60" s="85"/>
      <c r="AO60" s="85"/>
      <c r="AP60" s="54"/>
      <c r="AQ60" s="54"/>
      <c r="AR60" s="29"/>
      <c r="BE60" s="54"/>
    </row>
    <row r="61" spans="1:57">
      <c r="B61" s="51"/>
      <c r="AR61" s="51"/>
    </row>
    <row r="62" spans="1:57">
      <c r="B62" s="51"/>
      <c r="AR62" s="51"/>
    </row>
    <row r="63" spans="1:57">
      <c r="B63" s="51"/>
      <c r="AR63" s="51"/>
    </row>
    <row r="64" spans="1:57" s="57" customFormat="1" ht="12.75">
      <c r="A64" s="54"/>
      <c r="B64" s="29"/>
      <c r="C64" s="54"/>
      <c r="D64" s="82" t="s">
        <v>52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2" t="s">
        <v>53</v>
      </c>
      <c r="AI64" s="88"/>
      <c r="AJ64" s="88"/>
      <c r="AK64" s="88"/>
      <c r="AL64" s="88"/>
      <c r="AM64" s="88"/>
      <c r="AN64" s="88"/>
      <c r="AO64" s="88"/>
      <c r="AP64" s="54"/>
      <c r="AQ64" s="54"/>
      <c r="AR64" s="29"/>
      <c r="BE64" s="54"/>
    </row>
    <row r="65" spans="1:57">
      <c r="B65" s="51"/>
      <c r="AR65" s="51"/>
    </row>
    <row r="66" spans="1:57">
      <c r="B66" s="51"/>
      <c r="AR66" s="51"/>
    </row>
    <row r="67" spans="1:57">
      <c r="B67" s="51"/>
      <c r="AR67" s="51"/>
    </row>
    <row r="68" spans="1:57">
      <c r="B68" s="51"/>
      <c r="AR68" s="51"/>
    </row>
    <row r="69" spans="1:57">
      <c r="B69" s="51"/>
      <c r="AR69" s="51"/>
    </row>
    <row r="70" spans="1:57">
      <c r="B70" s="51"/>
      <c r="AR70" s="51"/>
    </row>
    <row r="71" spans="1:57">
      <c r="B71" s="51"/>
      <c r="AR71" s="51"/>
    </row>
    <row r="72" spans="1:57">
      <c r="B72" s="51"/>
      <c r="AR72" s="51"/>
    </row>
    <row r="73" spans="1:57">
      <c r="B73" s="51"/>
      <c r="AR73" s="51"/>
    </row>
    <row r="74" spans="1:57">
      <c r="B74" s="51"/>
      <c r="AR74" s="51"/>
    </row>
    <row r="75" spans="1:57" s="57" customFormat="1" ht="12.75">
      <c r="A75" s="54"/>
      <c r="B75" s="29"/>
      <c r="C75" s="54"/>
      <c r="D75" s="84" t="s">
        <v>50</v>
      </c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4" t="s">
        <v>51</v>
      </c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4" t="s">
        <v>50</v>
      </c>
      <c r="AI75" s="85"/>
      <c r="AJ75" s="85"/>
      <c r="AK75" s="85"/>
      <c r="AL75" s="85"/>
      <c r="AM75" s="84" t="s">
        <v>51</v>
      </c>
      <c r="AN75" s="85"/>
      <c r="AO75" s="85"/>
      <c r="AP75" s="54"/>
      <c r="AQ75" s="54"/>
      <c r="AR75" s="29"/>
      <c r="BE75" s="54"/>
    </row>
    <row r="76" spans="1:57" s="57" customFormat="1">
      <c r="A76" s="54"/>
      <c r="B76" s="29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29"/>
      <c r="BE76" s="54"/>
    </row>
    <row r="77" spans="1:57" s="57" customFormat="1" ht="6.95" customHeight="1">
      <c r="A77" s="54"/>
      <c r="B77" s="89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29"/>
      <c r="BE77" s="54"/>
    </row>
    <row r="81" spans="1:90" s="57" customFormat="1" ht="6.95" customHeight="1">
      <c r="A81" s="54"/>
      <c r="B81" s="91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29"/>
      <c r="BE81" s="54"/>
    </row>
    <row r="82" spans="1:90" s="57" customFormat="1" ht="24.95" customHeight="1">
      <c r="A82" s="54"/>
      <c r="B82" s="29"/>
      <c r="C82" s="52" t="s">
        <v>54</v>
      </c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29"/>
      <c r="BE82" s="54"/>
    </row>
    <row r="83" spans="1:90" s="57" customFormat="1" ht="6.95" customHeight="1">
      <c r="A83" s="54"/>
      <c r="B83" s="29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4"/>
      <c r="AP83" s="54"/>
      <c r="AQ83" s="54"/>
      <c r="AR83" s="29"/>
      <c r="BE83" s="54"/>
    </row>
    <row r="84" spans="1:90" s="217" customFormat="1" ht="12" customHeight="1">
      <c r="B84" s="218"/>
      <c r="C84" s="55" t="s">
        <v>13</v>
      </c>
      <c r="L84" s="217" t="str">
        <f>K5</f>
        <v>Mesto2602</v>
      </c>
      <c r="AR84" s="218"/>
    </row>
    <row r="85" spans="1:90" s="219" customFormat="1" ht="36.950000000000003" customHeight="1">
      <c r="B85" s="220"/>
      <c r="C85" s="221" t="s">
        <v>16</v>
      </c>
      <c r="L85" s="58" t="str">
        <f>K6</f>
        <v>Oprava chodníku pod zámkem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222"/>
      <c r="AL85" s="222"/>
      <c r="AM85" s="222"/>
      <c r="AN85" s="222"/>
      <c r="AO85" s="222"/>
      <c r="AR85" s="220"/>
    </row>
    <row r="86" spans="1:90" s="57" customFormat="1" ht="6.95" customHeight="1">
      <c r="A86" s="54"/>
      <c r="B86" s="29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29"/>
      <c r="BE86" s="54"/>
    </row>
    <row r="87" spans="1:90" s="57" customFormat="1" ht="12" customHeight="1">
      <c r="A87" s="54"/>
      <c r="B87" s="29"/>
      <c r="C87" s="55" t="s">
        <v>20</v>
      </c>
      <c r="D87" s="54"/>
      <c r="E87" s="54"/>
      <c r="F87" s="54"/>
      <c r="G87" s="54"/>
      <c r="H87" s="54"/>
      <c r="I87" s="54"/>
      <c r="J87" s="54"/>
      <c r="K87" s="54"/>
      <c r="L87" s="223" t="str">
        <f>IF(K8="","",K8)</f>
        <v>Valašské Meziříčí</v>
      </c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5" t="s">
        <v>22</v>
      </c>
      <c r="AJ87" s="54"/>
      <c r="AK87" s="54"/>
      <c r="AL87" s="54"/>
      <c r="AM87" s="224" t="str">
        <f>IF(AN8="","",AN8)</f>
        <v>29. 1. 2026</v>
      </c>
      <c r="AN87" s="224"/>
      <c r="AO87" s="54"/>
      <c r="AP87" s="54"/>
      <c r="AQ87" s="54"/>
      <c r="AR87" s="29"/>
      <c r="BE87" s="54"/>
    </row>
    <row r="88" spans="1:90" s="57" customFormat="1" ht="6.95" customHeight="1">
      <c r="A88" s="54"/>
      <c r="B88" s="29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4"/>
      <c r="AP88" s="54"/>
      <c r="AQ88" s="54"/>
      <c r="AR88" s="29"/>
      <c r="BE88" s="54"/>
    </row>
    <row r="89" spans="1:90" s="57" customFormat="1" ht="15.2" customHeight="1">
      <c r="A89" s="54"/>
      <c r="B89" s="29"/>
      <c r="C89" s="55" t="s">
        <v>24</v>
      </c>
      <c r="D89" s="54"/>
      <c r="E89" s="54"/>
      <c r="F89" s="54"/>
      <c r="G89" s="54"/>
      <c r="H89" s="54"/>
      <c r="I89" s="54"/>
      <c r="J89" s="54"/>
      <c r="K89" s="54"/>
      <c r="L89" s="217" t="str">
        <f>IF(E11="","",E11)</f>
        <v>Valašské Meziříčí</v>
      </c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5" t="s">
        <v>29</v>
      </c>
      <c r="AJ89" s="54"/>
      <c r="AK89" s="54"/>
      <c r="AL89" s="54"/>
      <c r="AM89" s="225" t="str">
        <f>IF(E17="","",E17)</f>
        <v/>
      </c>
      <c r="AN89" s="226"/>
      <c r="AO89" s="226"/>
      <c r="AP89" s="226"/>
      <c r="AQ89" s="54"/>
      <c r="AR89" s="29"/>
      <c r="AS89" s="227" t="s">
        <v>55</v>
      </c>
      <c r="AT89" s="228"/>
      <c r="AU89" s="105"/>
      <c r="AV89" s="105"/>
      <c r="AW89" s="105"/>
      <c r="AX89" s="105"/>
      <c r="AY89" s="105"/>
      <c r="AZ89" s="105"/>
      <c r="BA89" s="105"/>
      <c r="BB89" s="105"/>
      <c r="BC89" s="105"/>
      <c r="BD89" s="229"/>
      <c r="BE89" s="54"/>
    </row>
    <row r="90" spans="1:90" s="57" customFormat="1" ht="15.2" customHeight="1">
      <c r="A90" s="54"/>
      <c r="B90" s="29"/>
      <c r="C90" s="55" t="s">
        <v>27</v>
      </c>
      <c r="D90" s="54"/>
      <c r="E90" s="54"/>
      <c r="F90" s="54"/>
      <c r="G90" s="54"/>
      <c r="H90" s="54"/>
      <c r="I90" s="54"/>
      <c r="J90" s="54"/>
      <c r="K90" s="54"/>
      <c r="L90" s="217" t="str">
        <f>IF(E14="Vyplň údaj","",E14)</f>
        <v/>
      </c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5" t="s">
        <v>32</v>
      </c>
      <c r="AJ90" s="54"/>
      <c r="AK90" s="54"/>
      <c r="AL90" s="54"/>
      <c r="AM90" s="225" t="str">
        <f>IF(E20="","",E20)</f>
        <v>Fajfrová Irena</v>
      </c>
      <c r="AN90" s="226"/>
      <c r="AO90" s="226"/>
      <c r="AP90" s="226"/>
      <c r="AQ90" s="54"/>
      <c r="AR90" s="29"/>
      <c r="AS90" s="230"/>
      <c r="AT90" s="231"/>
      <c r="AU90" s="118"/>
      <c r="AV90" s="118"/>
      <c r="AW90" s="118"/>
      <c r="AX90" s="118"/>
      <c r="AY90" s="118"/>
      <c r="AZ90" s="118"/>
      <c r="BA90" s="118"/>
      <c r="BB90" s="118"/>
      <c r="BC90" s="118"/>
      <c r="BD90" s="232"/>
      <c r="BE90" s="54"/>
    </row>
    <row r="91" spans="1:90" s="57" customFormat="1" ht="10.9" customHeight="1">
      <c r="A91" s="54"/>
      <c r="B91" s="29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29"/>
      <c r="AS91" s="230"/>
      <c r="AT91" s="231"/>
      <c r="AU91" s="118"/>
      <c r="AV91" s="118"/>
      <c r="AW91" s="118"/>
      <c r="AX91" s="118"/>
      <c r="AY91" s="118"/>
      <c r="AZ91" s="118"/>
      <c r="BA91" s="118"/>
      <c r="BB91" s="118"/>
      <c r="BC91" s="118"/>
      <c r="BD91" s="232"/>
      <c r="BE91" s="54"/>
    </row>
    <row r="92" spans="1:90" s="57" customFormat="1" ht="29.25" customHeight="1">
      <c r="A92" s="54"/>
      <c r="B92" s="29"/>
      <c r="C92" s="233" t="s">
        <v>56</v>
      </c>
      <c r="D92" s="234"/>
      <c r="E92" s="234"/>
      <c r="F92" s="234"/>
      <c r="G92" s="234"/>
      <c r="H92" s="77"/>
      <c r="I92" s="235" t="s">
        <v>57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58</v>
      </c>
      <c r="AH92" s="234"/>
      <c r="AI92" s="234"/>
      <c r="AJ92" s="234"/>
      <c r="AK92" s="234"/>
      <c r="AL92" s="234"/>
      <c r="AM92" s="234"/>
      <c r="AN92" s="235" t="s">
        <v>59</v>
      </c>
      <c r="AO92" s="234"/>
      <c r="AP92" s="237"/>
      <c r="AQ92" s="238" t="s">
        <v>60</v>
      </c>
      <c r="AR92" s="29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54"/>
    </row>
    <row r="93" spans="1:90" s="57" customFormat="1" ht="10.9" customHeight="1">
      <c r="A93" s="54"/>
      <c r="B93" s="29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29"/>
      <c r="AS93" s="104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239"/>
      <c r="BE93" s="54"/>
    </row>
    <row r="94" spans="1:90" s="240" customFormat="1" ht="32.450000000000003" customHeight="1">
      <c r="B94" s="241"/>
      <c r="C94" s="103" t="s">
        <v>73</v>
      </c>
      <c r="D94" s="242"/>
      <c r="E94" s="242"/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2"/>
      <c r="U94" s="242"/>
      <c r="V94" s="242"/>
      <c r="W94" s="242"/>
      <c r="X94" s="242"/>
      <c r="Y94" s="242"/>
      <c r="Z94" s="242"/>
      <c r="AA94" s="242"/>
      <c r="AB94" s="242"/>
      <c r="AC94" s="242"/>
      <c r="AD94" s="242"/>
      <c r="AE94" s="242"/>
      <c r="AF94" s="242"/>
      <c r="AG94" s="243">
        <f>ROUND(AG95,2)</f>
        <v>0</v>
      </c>
      <c r="AH94" s="243"/>
      <c r="AI94" s="243"/>
      <c r="AJ94" s="243"/>
      <c r="AK94" s="243"/>
      <c r="AL94" s="243"/>
      <c r="AM94" s="243"/>
      <c r="AN94" s="244">
        <f>SUM(AG94,AT94)</f>
        <v>0</v>
      </c>
      <c r="AO94" s="244"/>
      <c r="AP94" s="244"/>
      <c r="AQ94" s="245" t="s">
        <v>1</v>
      </c>
      <c r="AR94" s="241"/>
      <c r="AS94" s="246">
        <f>ROUND(AS95,2)</f>
        <v>0</v>
      </c>
      <c r="AT94" s="247">
        <f>ROUND(SUM(AV94:AW94),2)</f>
        <v>0</v>
      </c>
      <c r="AU94" s="248">
        <f>ROUND(AU95,5)</f>
        <v>0</v>
      </c>
      <c r="AV94" s="247">
        <f>ROUND(AZ94*L29,2)</f>
        <v>0</v>
      </c>
      <c r="AW94" s="247">
        <f>ROUND(BA94*L30,2)</f>
        <v>0</v>
      </c>
      <c r="AX94" s="247">
        <f>ROUND(BB94*L29,2)</f>
        <v>0</v>
      </c>
      <c r="AY94" s="247">
        <f>ROUND(BC94*L30,2)</f>
        <v>0</v>
      </c>
      <c r="AZ94" s="247">
        <f>ROUND(AZ95,2)</f>
        <v>0</v>
      </c>
      <c r="BA94" s="247">
        <f>ROUND(BA95,2)</f>
        <v>0</v>
      </c>
      <c r="BB94" s="247">
        <f>ROUND(BB95,2)</f>
        <v>0</v>
      </c>
      <c r="BC94" s="247">
        <f>ROUND(BC95,2)</f>
        <v>0</v>
      </c>
      <c r="BD94" s="249">
        <f>ROUND(BD95,2)</f>
        <v>0</v>
      </c>
      <c r="BS94" s="250" t="s">
        <v>74</v>
      </c>
      <c r="BT94" s="250" t="s">
        <v>75</v>
      </c>
      <c r="BV94" s="250" t="s">
        <v>76</v>
      </c>
      <c r="BW94" s="250" t="s">
        <v>4</v>
      </c>
      <c r="BX94" s="250" t="s">
        <v>77</v>
      </c>
      <c r="CL94" s="250" t="s">
        <v>1</v>
      </c>
    </row>
    <row r="95" spans="1:90" s="263" customFormat="1" ht="24.75" customHeight="1">
      <c r="A95" s="251" t="s">
        <v>78</v>
      </c>
      <c r="B95" s="252"/>
      <c r="C95" s="253"/>
      <c r="D95" s="254" t="s">
        <v>14</v>
      </c>
      <c r="E95" s="254"/>
      <c r="F95" s="254"/>
      <c r="G95" s="254"/>
      <c r="H95" s="254"/>
      <c r="I95" s="255"/>
      <c r="J95" s="254" t="s">
        <v>17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6">
        <f>'Mesto2602 - Oprava chodní...'!J28</f>
        <v>0</v>
      </c>
      <c r="AH95" s="257"/>
      <c r="AI95" s="257"/>
      <c r="AJ95" s="257"/>
      <c r="AK95" s="257"/>
      <c r="AL95" s="257"/>
      <c r="AM95" s="257"/>
      <c r="AN95" s="256">
        <f>SUM(AG95,AT95)</f>
        <v>0</v>
      </c>
      <c r="AO95" s="257"/>
      <c r="AP95" s="257"/>
      <c r="AQ95" s="258" t="s">
        <v>79</v>
      </c>
      <c r="AR95" s="252"/>
      <c r="AS95" s="259">
        <v>0</v>
      </c>
      <c r="AT95" s="260">
        <f>ROUND(SUM(AV95:AW95),2)</f>
        <v>0</v>
      </c>
      <c r="AU95" s="261">
        <f>'Mesto2602 - Oprava chodní...'!P121</f>
        <v>0</v>
      </c>
      <c r="AV95" s="260">
        <f>'Mesto2602 - Oprava chodní...'!J31</f>
        <v>0</v>
      </c>
      <c r="AW95" s="260">
        <f>'Mesto2602 - Oprava chodní...'!J32</f>
        <v>0</v>
      </c>
      <c r="AX95" s="260">
        <f>'Mesto2602 - Oprava chodní...'!J33</f>
        <v>0</v>
      </c>
      <c r="AY95" s="260">
        <f>'Mesto2602 - Oprava chodní...'!J34</f>
        <v>0</v>
      </c>
      <c r="AZ95" s="260">
        <f>'Mesto2602 - Oprava chodní...'!F31</f>
        <v>0</v>
      </c>
      <c r="BA95" s="260">
        <f>'Mesto2602 - Oprava chodní...'!F32</f>
        <v>0</v>
      </c>
      <c r="BB95" s="260">
        <f>'Mesto2602 - Oprava chodní...'!F33</f>
        <v>0</v>
      </c>
      <c r="BC95" s="260">
        <f>'Mesto2602 - Oprava chodní...'!F34</f>
        <v>0</v>
      </c>
      <c r="BD95" s="262">
        <f>'Mesto2602 - Oprava chodní...'!F35</f>
        <v>0</v>
      </c>
      <c r="BT95" s="264" t="s">
        <v>80</v>
      </c>
      <c r="BU95" s="264" t="s">
        <v>81</v>
      </c>
      <c r="BV95" s="264" t="s">
        <v>76</v>
      </c>
      <c r="BW95" s="264" t="s">
        <v>4</v>
      </c>
      <c r="BX95" s="264" t="s">
        <v>77</v>
      </c>
      <c r="CL95" s="264" t="s">
        <v>1</v>
      </c>
    </row>
    <row r="96" spans="1:90" s="57" customFormat="1" ht="30" customHeight="1">
      <c r="A96" s="54"/>
      <c r="B96" s="29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29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</row>
    <row r="97" spans="1:57" s="57" customFormat="1" ht="6.95" customHeight="1">
      <c r="A97" s="54"/>
      <c r="B97" s="89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  <c r="AH97" s="90"/>
      <c r="AI97" s="90"/>
      <c r="AJ97" s="90"/>
      <c r="AK97" s="90"/>
      <c r="AL97" s="90"/>
      <c r="AM97" s="90"/>
      <c r="AN97" s="90"/>
      <c r="AO97" s="90"/>
      <c r="AP97" s="90"/>
      <c r="AQ97" s="90"/>
      <c r="AR97" s="29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</row>
  </sheetData>
  <sheetProtection algorithmName="SHA-512" hashValue="Vdxx+LU6k2dQTdHbhfIaSiFOHY+cwKSTDfmCMRaE11dfSUmvK2luwPAfbL9zLAUHMbtb+Sg4OEGFB3FRwXT1Hg==" saltValue="d7mkmsA6eJucfpL94Wk8uQ==" spinCount="100000" sheet="1" objects="1" scenarios="1"/>
  <mergeCells count="42">
    <mergeCell ref="AS89:AT91"/>
    <mergeCell ref="AG94:AM94"/>
    <mergeCell ref="AN94:AP94"/>
    <mergeCell ref="D95:H95"/>
    <mergeCell ref="J95:AF95"/>
    <mergeCell ref="AG95:AM95"/>
    <mergeCell ref="AN95:AP95"/>
    <mergeCell ref="AM90:AP90"/>
    <mergeCell ref="C92:G92"/>
    <mergeCell ref="I92:AF92"/>
    <mergeCell ref="AG92:AM92"/>
    <mergeCell ref="AN92:AP92"/>
    <mergeCell ref="X35:AB35"/>
    <mergeCell ref="AK35:AO35"/>
    <mergeCell ref="L85:AO85"/>
    <mergeCell ref="AM87:AN87"/>
    <mergeCell ref="AM89:AP89"/>
    <mergeCell ref="L32:P32"/>
    <mergeCell ref="W32:AE32"/>
    <mergeCell ref="AK32:AO32"/>
    <mergeCell ref="L33:P33"/>
    <mergeCell ref="W33:AE33"/>
    <mergeCell ref="AK33:AO33"/>
    <mergeCell ref="L30:P30"/>
    <mergeCell ref="W30:AE30"/>
    <mergeCell ref="AK30:AO30"/>
    <mergeCell ref="L31:P31"/>
    <mergeCell ref="W31:AE31"/>
    <mergeCell ref="AK31:AO31"/>
    <mergeCell ref="AK26:AO26"/>
    <mergeCell ref="L28:P28"/>
    <mergeCell ref="W28:AE28"/>
    <mergeCell ref="AK28:AO28"/>
    <mergeCell ref="L29:P29"/>
    <mergeCell ref="W29:AE29"/>
    <mergeCell ref="AK29:AO29"/>
    <mergeCell ref="AR2:BE2"/>
    <mergeCell ref="K5:AO5"/>
    <mergeCell ref="K6:AO6"/>
    <mergeCell ref="E14:AJ14"/>
    <mergeCell ref="E23:AN23"/>
    <mergeCell ref="BE5:BE34"/>
  </mergeCells>
  <hyperlinks>
    <hyperlink ref="A95" location="'Mesto2602 - Oprava chod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topLeftCell="A161" workbookViewId="0">
      <selection activeCell="K174" activeCellId="2" sqref="A81:K123 A124:H174 J124:K174"/>
    </sheetView>
  </sheetViews>
  <sheetFormatPr defaultColWidth="12" defaultRowHeight="11.25"/>
  <cols>
    <col min="1" max="1" width="8.33203125" style="44" customWidth="1"/>
    <col min="2" max="2" width="1.1640625" style="44" customWidth="1"/>
    <col min="3" max="3" width="4.1640625" style="44" customWidth="1"/>
    <col min="4" max="4" width="4.33203125" style="44" customWidth="1"/>
    <col min="5" max="5" width="17.1640625" style="44" customWidth="1"/>
    <col min="6" max="6" width="50.83203125" style="44" customWidth="1"/>
    <col min="7" max="7" width="7.5" style="44" customWidth="1"/>
    <col min="8" max="8" width="14" style="44" customWidth="1"/>
    <col min="9" max="9" width="15.83203125" style="44" customWidth="1"/>
    <col min="10" max="11" width="22.33203125" style="44" customWidth="1"/>
    <col min="12" max="12" width="9.33203125" style="44" customWidth="1"/>
    <col min="13" max="13" width="10.83203125" style="44" hidden="1" customWidth="1"/>
    <col min="14" max="14" width="9.33203125" style="44" hidden="1"/>
    <col min="15" max="20" width="14.1640625" style="44" hidden="1" customWidth="1"/>
    <col min="21" max="21" width="16.33203125" style="44" hidden="1" customWidth="1"/>
    <col min="22" max="22" width="12.33203125" style="44" customWidth="1"/>
    <col min="23" max="23" width="16.33203125" style="44" customWidth="1"/>
    <col min="24" max="24" width="12.33203125" style="44" customWidth="1"/>
    <col min="25" max="25" width="15" style="44" customWidth="1"/>
    <col min="26" max="26" width="11" style="44" customWidth="1"/>
    <col min="27" max="27" width="15" style="44" customWidth="1"/>
    <col min="28" max="28" width="16.33203125" style="44" customWidth="1"/>
    <col min="29" max="29" width="11" style="44" customWidth="1"/>
    <col min="30" max="30" width="15" style="44" customWidth="1"/>
    <col min="31" max="31" width="16.33203125" style="44" customWidth="1"/>
    <col min="32" max="43" width="12" style="44"/>
    <col min="44" max="65" width="9.33203125" style="44" hidden="1"/>
    <col min="66" max="16384" width="12" style="44"/>
  </cols>
  <sheetData>
    <row r="2" spans="1:56" ht="36.950000000000003" customHeight="1">
      <c r="L2" s="45" t="s">
        <v>5</v>
      </c>
      <c r="M2" s="46"/>
      <c r="N2" s="46"/>
      <c r="O2" s="46"/>
      <c r="P2" s="46"/>
      <c r="Q2" s="46"/>
      <c r="R2" s="46"/>
      <c r="S2" s="46"/>
      <c r="T2" s="46"/>
      <c r="U2" s="46"/>
      <c r="V2" s="46"/>
      <c r="AT2" s="47" t="s">
        <v>4</v>
      </c>
      <c r="AZ2" s="48" t="s">
        <v>82</v>
      </c>
      <c r="BA2" s="48" t="s">
        <v>1</v>
      </c>
      <c r="BB2" s="48" t="s">
        <v>1</v>
      </c>
      <c r="BC2" s="48" t="s">
        <v>7</v>
      </c>
      <c r="BD2" s="48" t="s">
        <v>83</v>
      </c>
    </row>
    <row r="3" spans="1:56" ht="6.95" customHeight="1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  <c r="AT3" s="47" t="s">
        <v>83</v>
      </c>
    </row>
    <row r="4" spans="1:56" ht="24.95" customHeight="1">
      <c r="B4" s="51"/>
      <c r="D4" s="52" t="s">
        <v>84</v>
      </c>
      <c r="L4" s="51"/>
      <c r="M4" s="53" t="s">
        <v>10</v>
      </c>
      <c r="AT4" s="47" t="s">
        <v>3</v>
      </c>
    </row>
    <row r="5" spans="1:56" ht="6.95" customHeight="1">
      <c r="B5" s="51"/>
      <c r="L5" s="51"/>
    </row>
    <row r="6" spans="1:56" s="57" customFormat="1" ht="12" customHeight="1">
      <c r="A6" s="54"/>
      <c r="B6" s="29"/>
      <c r="C6" s="54"/>
      <c r="D6" s="55" t="s">
        <v>16</v>
      </c>
      <c r="E6" s="54"/>
      <c r="F6" s="54"/>
      <c r="G6" s="54"/>
      <c r="H6" s="54"/>
      <c r="I6" s="54"/>
      <c r="J6" s="54"/>
      <c r="K6" s="54"/>
      <c r="L6" s="56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</row>
    <row r="7" spans="1:56" s="57" customFormat="1" ht="16.5" customHeight="1">
      <c r="A7" s="54"/>
      <c r="B7" s="29"/>
      <c r="C7" s="54"/>
      <c r="D7" s="54"/>
      <c r="E7" s="58" t="s">
        <v>17</v>
      </c>
      <c r="F7" s="59"/>
      <c r="G7" s="59"/>
      <c r="H7" s="59"/>
      <c r="I7" s="54"/>
      <c r="J7" s="54"/>
      <c r="K7" s="54"/>
      <c r="L7" s="56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</row>
    <row r="8" spans="1:56" s="57" customFormat="1">
      <c r="A8" s="54"/>
      <c r="B8" s="29"/>
      <c r="C8" s="54"/>
      <c r="D8" s="54"/>
      <c r="E8" s="54"/>
      <c r="F8" s="54"/>
      <c r="G8" s="54"/>
      <c r="H8" s="54"/>
      <c r="I8" s="54"/>
      <c r="J8" s="54"/>
      <c r="K8" s="54"/>
      <c r="L8" s="56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</row>
    <row r="9" spans="1:56" s="57" customFormat="1" ht="12" customHeight="1">
      <c r="A9" s="54"/>
      <c r="B9" s="29"/>
      <c r="C9" s="54"/>
      <c r="D9" s="55" t="s">
        <v>18</v>
      </c>
      <c r="E9" s="54"/>
      <c r="F9" s="60" t="s">
        <v>1</v>
      </c>
      <c r="G9" s="54"/>
      <c r="H9" s="54"/>
      <c r="I9" s="55" t="s">
        <v>19</v>
      </c>
      <c r="J9" s="60" t="s">
        <v>1</v>
      </c>
      <c r="K9" s="54"/>
      <c r="L9" s="56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</row>
    <row r="10" spans="1:56" s="57" customFormat="1" ht="12" customHeight="1">
      <c r="A10" s="54"/>
      <c r="B10" s="29"/>
      <c r="C10" s="54"/>
      <c r="D10" s="55" t="s">
        <v>20</v>
      </c>
      <c r="E10" s="54"/>
      <c r="F10" s="60" t="s">
        <v>21</v>
      </c>
      <c r="G10" s="54"/>
      <c r="H10" s="54"/>
      <c r="I10" s="55" t="s">
        <v>22</v>
      </c>
      <c r="J10" s="61" t="str">
        <f>'Rekapitulace stavby'!AN8</f>
        <v>29. 1. 2026</v>
      </c>
      <c r="K10" s="54"/>
      <c r="L10" s="56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</row>
    <row r="11" spans="1:56" s="57" customFormat="1" ht="10.9" customHeight="1">
      <c r="A11" s="54"/>
      <c r="B11" s="29"/>
      <c r="C11" s="54"/>
      <c r="D11" s="54"/>
      <c r="E11" s="54"/>
      <c r="F11" s="54"/>
      <c r="G11" s="54"/>
      <c r="H11" s="54"/>
      <c r="I11" s="54"/>
      <c r="J11" s="54"/>
      <c r="K11" s="54"/>
      <c r="L11" s="56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</row>
    <row r="12" spans="1:56" s="57" customFormat="1" ht="12" customHeight="1">
      <c r="A12" s="54"/>
      <c r="B12" s="29"/>
      <c r="C12" s="54"/>
      <c r="D12" s="55" t="s">
        <v>24</v>
      </c>
      <c r="E12" s="54"/>
      <c r="F12" s="54"/>
      <c r="G12" s="54"/>
      <c r="H12" s="54"/>
      <c r="I12" s="55" t="s">
        <v>25</v>
      </c>
      <c r="J12" s="60" t="s">
        <v>1</v>
      </c>
      <c r="K12" s="54"/>
      <c r="L12" s="56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</row>
    <row r="13" spans="1:56" s="57" customFormat="1" ht="18" customHeight="1">
      <c r="A13" s="54"/>
      <c r="B13" s="29"/>
      <c r="C13" s="54"/>
      <c r="D13" s="54"/>
      <c r="E13" s="60" t="s">
        <v>21</v>
      </c>
      <c r="F13" s="54"/>
      <c r="G13" s="54"/>
      <c r="H13" s="54"/>
      <c r="I13" s="55" t="s">
        <v>26</v>
      </c>
      <c r="J13" s="60" t="s">
        <v>1</v>
      </c>
      <c r="K13" s="54"/>
      <c r="L13" s="56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</row>
    <row r="14" spans="1:56" s="57" customFormat="1" ht="6.95" customHeight="1">
      <c r="A14" s="54"/>
      <c r="B14" s="29"/>
      <c r="C14" s="54"/>
      <c r="D14" s="54"/>
      <c r="E14" s="54"/>
      <c r="F14" s="54"/>
      <c r="G14" s="54"/>
      <c r="H14" s="54"/>
      <c r="I14" s="54"/>
      <c r="J14" s="54"/>
      <c r="K14" s="54"/>
      <c r="L14" s="56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</row>
    <row r="15" spans="1:56" s="57" customFormat="1" ht="12" customHeight="1">
      <c r="A15" s="54"/>
      <c r="B15" s="29"/>
      <c r="C15" s="54"/>
      <c r="D15" s="55" t="s">
        <v>27</v>
      </c>
      <c r="E15" s="54"/>
      <c r="F15" s="54"/>
      <c r="G15" s="54"/>
      <c r="H15" s="54"/>
      <c r="I15" s="55" t="s">
        <v>25</v>
      </c>
      <c r="J15" s="28" t="str">
        <f>'Rekapitulace stavby'!AN13</f>
        <v>Vyplň údaj</v>
      </c>
      <c r="K15" s="54"/>
      <c r="L15" s="56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</row>
    <row r="16" spans="1:56" s="57" customFormat="1" ht="18" customHeight="1">
      <c r="A16" s="54"/>
      <c r="B16" s="29"/>
      <c r="C16" s="54"/>
      <c r="D16" s="54"/>
      <c r="E16" s="43" t="str">
        <f>'Rekapitulace stavby'!E14</f>
        <v>Vyplň údaj</v>
      </c>
      <c r="F16" s="62"/>
      <c r="G16" s="62"/>
      <c r="H16" s="62"/>
      <c r="I16" s="55" t="s">
        <v>26</v>
      </c>
      <c r="J16" s="28" t="str">
        <f>'Rekapitulace stavby'!AN14</f>
        <v>Vyplň údaj</v>
      </c>
      <c r="K16" s="54"/>
      <c r="L16" s="56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</row>
    <row r="17" spans="1:31" s="57" customFormat="1" ht="6.95" customHeight="1">
      <c r="A17" s="54"/>
      <c r="B17" s="29"/>
      <c r="C17" s="54"/>
      <c r="D17" s="54"/>
      <c r="E17" s="54"/>
      <c r="F17" s="54"/>
      <c r="G17" s="54"/>
      <c r="H17" s="54"/>
      <c r="I17" s="54"/>
      <c r="J17" s="54"/>
      <c r="K17" s="54"/>
      <c r="L17" s="56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</row>
    <row r="18" spans="1:31" s="57" customFormat="1" ht="12" customHeight="1">
      <c r="A18" s="54"/>
      <c r="B18" s="29"/>
      <c r="C18" s="54"/>
      <c r="D18" s="55" t="s">
        <v>29</v>
      </c>
      <c r="E18" s="54"/>
      <c r="F18" s="54"/>
      <c r="G18" s="54"/>
      <c r="H18" s="54"/>
      <c r="I18" s="55" t="s">
        <v>25</v>
      </c>
      <c r="J18" s="60" t="str">
        <f>IF('Rekapitulace stavby'!AN16="","",'Rekapitulace stavby'!AN16)</f>
        <v/>
      </c>
      <c r="K18" s="54"/>
      <c r="L18" s="56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</row>
    <row r="19" spans="1:31" s="57" customFormat="1" ht="18" customHeight="1">
      <c r="A19" s="54"/>
      <c r="B19" s="29"/>
      <c r="C19" s="54"/>
      <c r="D19" s="54"/>
      <c r="E19" s="60" t="str">
        <f>IF('Rekapitulace stavby'!E17="","",'Rekapitulace stavby'!E17)</f>
        <v/>
      </c>
      <c r="F19" s="54"/>
      <c r="G19" s="54"/>
      <c r="H19" s="54"/>
      <c r="I19" s="55" t="s">
        <v>26</v>
      </c>
      <c r="J19" s="60" t="str">
        <f>IF('Rekapitulace stavby'!AN17="","",'Rekapitulace stavby'!AN17)</f>
        <v/>
      </c>
      <c r="K19" s="54"/>
      <c r="L19" s="56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</row>
    <row r="20" spans="1:31" s="57" customFormat="1" ht="6.95" customHeight="1">
      <c r="A20" s="54"/>
      <c r="B20" s="29"/>
      <c r="C20" s="54"/>
      <c r="D20" s="54"/>
      <c r="E20" s="54"/>
      <c r="F20" s="54"/>
      <c r="G20" s="54"/>
      <c r="H20" s="54"/>
      <c r="I20" s="54"/>
      <c r="J20" s="54"/>
      <c r="K20" s="54"/>
      <c r="L20" s="56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</row>
    <row r="21" spans="1:31" s="57" customFormat="1" ht="12" customHeight="1">
      <c r="A21" s="54"/>
      <c r="B21" s="29"/>
      <c r="C21" s="54"/>
      <c r="D21" s="55" t="s">
        <v>32</v>
      </c>
      <c r="E21" s="54"/>
      <c r="F21" s="54"/>
      <c r="G21" s="54"/>
      <c r="H21" s="54"/>
      <c r="I21" s="55" t="s">
        <v>25</v>
      </c>
      <c r="J21" s="60" t="s">
        <v>1</v>
      </c>
      <c r="K21" s="54"/>
      <c r="L21" s="56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</row>
    <row r="22" spans="1:31" s="57" customFormat="1" ht="18" customHeight="1">
      <c r="A22" s="54"/>
      <c r="B22" s="29"/>
      <c r="C22" s="54"/>
      <c r="D22" s="54"/>
      <c r="E22" s="60" t="s">
        <v>33</v>
      </c>
      <c r="F22" s="54"/>
      <c r="G22" s="54"/>
      <c r="H22" s="54"/>
      <c r="I22" s="55" t="s">
        <v>26</v>
      </c>
      <c r="J22" s="60" t="s">
        <v>1</v>
      </c>
      <c r="K22" s="54"/>
      <c r="L22" s="56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</row>
    <row r="23" spans="1:31" s="57" customFormat="1" ht="6.95" customHeight="1">
      <c r="A23" s="54"/>
      <c r="B23" s="29"/>
      <c r="C23" s="54"/>
      <c r="D23" s="54"/>
      <c r="E23" s="54"/>
      <c r="F23" s="54"/>
      <c r="G23" s="54"/>
      <c r="H23" s="54"/>
      <c r="I23" s="54"/>
      <c r="J23" s="54"/>
      <c r="K23" s="54"/>
      <c r="L23" s="56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</row>
    <row r="24" spans="1:31" s="57" customFormat="1" ht="12" customHeight="1">
      <c r="A24" s="54"/>
      <c r="B24" s="29"/>
      <c r="C24" s="54"/>
      <c r="D24" s="55" t="s">
        <v>34</v>
      </c>
      <c r="E24" s="54"/>
      <c r="F24" s="54"/>
      <c r="G24" s="54"/>
      <c r="H24" s="54"/>
      <c r="I24" s="54"/>
      <c r="J24" s="54"/>
      <c r="K24" s="54"/>
      <c r="L24" s="56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</row>
    <row r="25" spans="1:31" s="67" customFormat="1" ht="16.5" customHeight="1">
      <c r="A25" s="63"/>
      <c r="B25" s="64"/>
      <c r="C25" s="63"/>
      <c r="D25" s="63"/>
      <c r="E25" s="65" t="s">
        <v>1</v>
      </c>
      <c r="F25" s="65"/>
      <c r="G25" s="65"/>
      <c r="H25" s="65"/>
      <c r="I25" s="63"/>
      <c r="J25" s="63"/>
      <c r="K25" s="63"/>
      <c r="L25" s="66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</row>
    <row r="26" spans="1:31" s="57" customFormat="1" ht="6.95" customHeight="1">
      <c r="A26" s="54"/>
      <c r="B26" s="29"/>
      <c r="C26" s="54"/>
      <c r="D26" s="54"/>
      <c r="E26" s="54"/>
      <c r="F26" s="54"/>
      <c r="G26" s="54"/>
      <c r="H26" s="54"/>
      <c r="I26" s="54"/>
      <c r="J26" s="54"/>
      <c r="K26" s="54"/>
      <c r="L26" s="56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</row>
    <row r="27" spans="1:31" s="57" customFormat="1" ht="6.95" customHeight="1">
      <c r="A27" s="54"/>
      <c r="B27" s="29"/>
      <c r="C27" s="54"/>
      <c r="D27" s="68"/>
      <c r="E27" s="68"/>
      <c r="F27" s="68"/>
      <c r="G27" s="68"/>
      <c r="H27" s="68"/>
      <c r="I27" s="68"/>
      <c r="J27" s="68"/>
      <c r="K27" s="68"/>
      <c r="L27" s="56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</row>
    <row r="28" spans="1:31" s="57" customFormat="1" ht="25.5" customHeight="1">
      <c r="A28" s="54"/>
      <c r="B28" s="29"/>
      <c r="C28" s="54"/>
      <c r="D28" s="69" t="s">
        <v>35</v>
      </c>
      <c r="E28" s="54"/>
      <c r="F28" s="54"/>
      <c r="G28" s="54"/>
      <c r="H28" s="54"/>
      <c r="I28" s="54"/>
      <c r="J28" s="70">
        <f>ROUND(J121,2)</f>
        <v>0</v>
      </c>
      <c r="K28" s="54"/>
      <c r="L28" s="56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</row>
    <row r="29" spans="1:31" s="57" customFormat="1" ht="6.95" customHeight="1">
      <c r="A29" s="54"/>
      <c r="B29" s="29"/>
      <c r="C29" s="54"/>
      <c r="D29" s="68"/>
      <c r="E29" s="68"/>
      <c r="F29" s="68"/>
      <c r="G29" s="68"/>
      <c r="H29" s="68"/>
      <c r="I29" s="68"/>
      <c r="J29" s="68"/>
      <c r="K29" s="68"/>
      <c r="L29" s="56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</row>
    <row r="30" spans="1:31" s="57" customFormat="1" ht="14.45" customHeight="1">
      <c r="A30" s="54"/>
      <c r="B30" s="29"/>
      <c r="C30" s="54"/>
      <c r="D30" s="54"/>
      <c r="E30" s="54"/>
      <c r="F30" s="71" t="s">
        <v>37</v>
      </c>
      <c r="G30" s="54"/>
      <c r="H30" s="54"/>
      <c r="I30" s="71" t="s">
        <v>36</v>
      </c>
      <c r="J30" s="71" t="s">
        <v>38</v>
      </c>
      <c r="K30" s="54"/>
      <c r="L30" s="56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</row>
    <row r="31" spans="1:31" s="57" customFormat="1" ht="14.45" customHeight="1">
      <c r="A31" s="54"/>
      <c r="B31" s="29"/>
      <c r="C31" s="54"/>
      <c r="D31" s="72" t="s">
        <v>39</v>
      </c>
      <c r="E31" s="55" t="s">
        <v>40</v>
      </c>
      <c r="F31" s="73">
        <f>ROUND((SUM(BE121:BE173)),2)</f>
        <v>0</v>
      </c>
      <c r="G31" s="54"/>
      <c r="H31" s="54"/>
      <c r="I31" s="74">
        <v>0.21</v>
      </c>
      <c r="J31" s="73">
        <f>ROUND(((SUM(BE121:BE173))*I31),2)</f>
        <v>0</v>
      </c>
      <c r="K31" s="54"/>
      <c r="L31" s="56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</row>
    <row r="32" spans="1:31" s="57" customFormat="1" ht="14.45" customHeight="1">
      <c r="A32" s="54"/>
      <c r="B32" s="29"/>
      <c r="C32" s="54"/>
      <c r="D32" s="54"/>
      <c r="E32" s="55" t="s">
        <v>41</v>
      </c>
      <c r="F32" s="73">
        <f>ROUND((SUM(BF121:BF173)),2)</f>
        <v>0</v>
      </c>
      <c r="G32" s="54"/>
      <c r="H32" s="54"/>
      <c r="I32" s="74">
        <v>0.12</v>
      </c>
      <c r="J32" s="73">
        <f>ROUND(((SUM(BF121:BF173))*I32),2)</f>
        <v>0</v>
      </c>
      <c r="K32" s="54"/>
      <c r="L32" s="56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</row>
    <row r="33" spans="1:31" s="57" customFormat="1" ht="14.45" hidden="1" customHeight="1">
      <c r="A33" s="54"/>
      <c r="B33" s="29"/>
      <c r="C33" s="54"/>
      <c r="D33" s="54"/>
      <c r="E33" s="55" t="s">
        <v>42</v>
      </c>
      <c r="F33" s="73">
        <f>ROUND((SUM(BG121:BG173)),2)</f>
        <v>0</v>
      </c>
      <c r="G33" s="54"/>
      <c r="H33" s="54"/>
      <c r="I33" s="74">
        <v>0.21</v>
      </c>
      <c r="J33" s="73">
        <f>0</f>
        <v>0</v>
      </c>
      <c r="K33" s="54"/>
      <c r="L33" s="56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</row>
    <row r="34" spans="1:31" s="57" customFormat="1" ht="14.45" hidden="1" customHeight="1">
      <c r="A34" s="54"/>
      <c r="B34" s="29"/>
      <c r="C34" s="54"/>
      <c r="D34" s="54"/>
      <c r="E34" s="55" t="s">
        <v>43</v>
      </c>
      <c r="F34" s="73">
        <f>ROUND((SUM(BH121:BH173)),2)</f>
        <v>0</v>
      </c>
      <c r="G34" s="54"/>
      <c r="H34" s="54"/>
      <c r="I34" s="74">
        <v>0.12</v>
      </c>
      <c r="J34" s="73">
        <f>0</f>
        <v>0</v>
      </c>
      <c r="K34" s="54"/>
      <c r="L34" s="56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</row>
    <row r="35" spans="1:31" s="57" customFormat="1" ht="14.45" hidden="1" customHeight="1">
      <c r="A35" s="54"/>
      <c r="B35" s="29"/>
      <c r="C35" s="54"/>
      <c r="D35" s="54"/>
      <c r="E35" s="55" t="s">
        <v>44</v>
      </c>
      <c r="F35" s="73">
        <f>ROUND((SUM(BI121:BI173)),2)</f>
        <v>0</v>
      </c>
      <c r="G35" s="54"/>
      <c r="H35" s="54"/>
      <c r="I35" s="74">
        <v>0</v>
      </c>
      <c r="J35" s="73">
        <f>0</f>
        <v>0</v>
      </c>
      <c r="K35" s="54"/>
      <c r="L35" s="56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</row>
    <row r="36" spans="1:31" s="57" customFormat="1" ht="6.95" customHeight="1">
      <c r="A36" s="54"/>
      <c r="B36" s="29"/>
      <c r="C36" s="54"/>
      <c r="D36" s="54"/>
      <c r="E36" s="54"/>
      <c r="F36" s="54"/>
      <c r="G36" s="54"/>
      <c r="H36" s="54"/>
      <c r="I36" s="54"/>
      <c r="J36" s="54"/>
      <c r="K36" s="54"/>
      <c r="L36" s="56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</row>
    <row r="37" spans="1:31" s="57" customFormat="1" ht="25.5" customHeight="1">
      <c r="A37" s="54"/>
      <c r="B37" s="29"/>
      <c r="C37" s="75"/>
      <c r="D37" s="76" t="s">
        <v>45</v>
      </c>
      <c r="E37" s="77"/>
      <c r="F37" s="77"/>
      <c r="G37" s="78" t="s">
        <v>46</v>
      </c>
      <c r="H37" s="79" t="s">
        <v>47</v>
      </c>
      <c r="I37" s="77"/>
      <c r="J37" s="80">
        <f>SUM(J28:J35)</f>
        <v>0</v>
      </c>
      <c r="K37" s="81"/>
      <c r="L37" s="56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</row>
    <row r="38" spans="1:31" s="57" customFormat="1" ht="14.45" customHeight="1">
      <c r="A38" s="54"/>
      <c r="B38" s="29"/>
      <c r="C38" s="54"/>
      <c r="D38" s="54"/>
      <c r="E38" s="54"/>
      <c r="F38" s="54"/>
      <c r="G38" s="54"/>
      <c r="H38" s="54"/>
      <c r="I38" s="54"/>
      <c r="J38" s="54"/>
      <c r="K38" s="54"/>
      <c r="L38" s="56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</row>
    <row r="39" spans="1:31" ht="14.45" customHeight="1">
      <c r="B39" s="51"/>
      <c r="L39" s="51"/>
    </row>
    <row r="40" spans="1:31" ht="14.45" customHeight="1">
      <c r="B40" s="51"/>
      <c r="L40" s="51"/>
    </row>
    <row r="41" spans="1:31" ht="14.45" customHeight="1">
      <c r="B41" s="51"/>
      <c r="L41" s="51"/>
    </row>
    <row r="42" spans="1:31" ht="14.45" customHeight="1">
      <c r="B42" s="51"/>
      <c r="L42" s="51"/>
    </row>
    <row r="43" spans="1:31" ht="14.45" customHeight="1">
      <c r="B43" s="51"/>
      <c r="L43" s="51"/>
    </row>
    <row r="44" spans="1:31" ht="14.45" customHeight="1">
      <c r="B44" s="51"/>
      <c r="L44" s="51"/>
    </row>
    <row r="45" spans="1:31" ht="14.45" customHeight="1">
      <c r="B45" s="51"/>
      <c r="L45" s="51"/>
    </row>
    <row r="46" spans="1:31" ht="14.45" customHeight="1">
      <c r="B46" s="51"/>
      <c r="L46" s="51"/>
    </row>
    <row r="47" spans="1:31" ht="14.45" customHeight="1">
      <c r="B47" s="51"/>
      <c r="L47" s="51"/>
    </row>
    <row r="48" spans="1:31" ht="14.45" customHeight="1">
      <c r="B48" s="51"/>
      <c r="L48" s="51"/>
    </row>
    <row r="49" spans="1:31" ht="14.45" customHeight="1">
      <c r="B49" s="51"/>
      <c r="L49" s="51"/>
    </row>
    <row r="50" spans="1:31" s="57" customFormat="1" ht="14.45" customHeight="1">
      <c r="B50" s="56"/>
      <c r="D50" s="82" t="s">
        <v>48</v>
      </c>
      <c r="E50" s="83"/>
      <c r="F50" s="83"/>
      <c r="G50" s="82" t="s">
        <v>49</v>
      </c>
      <c r="H50" s="83"/>
      <c r="I50" s="83"/>
      <c r="J50" s="83"/>
      <c r="K50" s="83"/>
      <c r="L50" s="56"/>
    </row>
    <row r="51" spans="1:31">
      <c r="B51" s="51"/>
      <c r="L51" s="51"/>
    </row>
    <row r="52" spans="1:31">
      <c r="B52" s="51"/>
      <c r="L52" s="51"/>
    </row>
    <row r="53" spans="1:31">
      <c r="B53" s="51"/>
      <c r="L53" s="51"/>
    </row>
    <row r="54" spans="1:31">
      <c r="B54" s="51"/>
      <c r="L54" s="51"/>
    </row>
    <row r="55" spans="1:31">
      <c r="B55" s="51"/>
      <c r="L55" s="51"/>
    </row>
    <row r="56" spans="1:31">
      <c r="B56" s="51"/>
      <c r="L56" s="51"/>
    </row>
    <row r="57" spans="1:31">
      <c r="B57" s="51"/>
      <c r="L57" s="51"/>
    </row>
    <row r="58" spans="1:31">
      <c r="B58" s="51"/>
      <c r="L58" s="51"/>
    </row>
    <row r="59" spans="1:31">
      <c r="B59" s="51"/>
      <c r="L59" s="51"/>
    </row>
    <row r="60" spans="1:31">
      <c r="B60" s="51"/>
      <c r="L60" s="51"/>
    </row>
    <row r="61" spans="1:31" s="57" customFormat="1" ht="12.75">
      <c r="A61" s="54"/>
      <c r="B61" s="29"/>
      <c r="C61" s="54"/>
      <c r="D61" s="84" t="s">
        <v>50</v>
      </c>
      <c r="E61" s="85"/>
      <c r="F61" s="86" t="s">
        <v>51</v>
      </c>
      <c r="G61" s="84" t="s">
        <v>50</v>
      </c>
      <c r="H61" s="85"/>
      <c r="I61" s="85"/>
      <c r="J61" s="87" t="s">
        <v>51</v>
      </c>
      <c r="K61" s="85"/>
      <c r="L61" s="56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</row>
    <row r="62" spans="1:31">
      <c r="B62" s="51"/>
      <c r="L62" s="51"/>
    </row>
    <row r="63" spans="1:31">
      <c r="B63" s="51"/>
      <c r="L63" s="51"/>
    </row>
    <row r="64" spans="1:31">
      <c r="B64" s="51"/>
      <c r="L64" s="51"/>
    </row>
    <row r="65" spans="1:31" s="57" customFormat="1" ht="12.75">
      <c r="A65" s="54"/>
      <c r="B65" s="29"/>
      <c r="C65" s="54"/>
      <c r="D65" s="82" t="s">
        <v>52</v>
      </c>
      <c r="E65" s="88"/>
      <c r="F65" s="88"/>
      <c r="G65" s="82" t="s">
        <v>53</v>
      </c>
      <c r="H65" s="88"/>
      <c r="I65" s="88"/>
      <c r="J65" s="88"/>
      <c r="K65" s="88"/>
      <c r="L65" s="56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</row>
    <row r="66" spans="1:31">
      <c r="B66" s="51"/>
      <c r="L66" s="51"/>
    </row>
    <row r="67" spans="1:31">
      <c r="B67" s="51"/>
      <c r="L67" s="51"/>
    </row>
    <row r="68" spans="1:31">
      <c r="B68" s="51"/>
      <c r="L68" s="51"/>
    </row>
    <row r="69" spans="1:31">
      <c r="B69" s="51"/>
      <c r="L69" s="51"/>
    </row>
    <row r="70" spans="1:31">
      <c r="B70" s="51"/>
      <c r="L70" s="51"/>
    </row>
    <row r="71" spans="1:31">
      <c r="B71" s="51"/>
      <c r="L71" s="51"/>
    </row>
    <row r="72" spans="1:31">
      <c r="B72" s="51"/>
      <c r="L72" s="51"/>
    </row>
    <row r="73" spans="1:31">
      <c r="B73" s="51"/>
      <c r="L73" s="51"/>
    </row>
    <row r="74" spans="1:31">
      <c r="B74" s="51"/>
      <c r="L74" s="51"/>
    </row>
    <row r="75" spans="1:31">
      <c r="B75" s="51"/>
      <c r="L75" s="51"/>
    </row>
    <row r="76" spans="1:31" s="57" customFormat="1" ht="12.75">
      <c r="A76" s="54"/>
      <c r="B76" s="29"/>
      <c r="C76" s="54"/>
      <c r="D76" s="84" t="s">
        <v>50</v>
      </c>
      <c r="E76" s="85"/>
      <c r="F76" s="86" t="s">
        <v>51</v>
      </c>
      <c r="G76" s="84" t="s">
        <v>50</v>
      </c>
      <c r="H76" s="85"/>
      <c r="I76" s="85"/>
      <c r="J76" s="87" t="s">
        <v>51</v>
      </c>
      <c r="K76" s="85"/>
      <c r="L76" s="56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</row>
    <row r="77" spans="1:31" s="57" customFormat="1" ht="14.45" customHeight="1">
      <c r="A77" s="54"/>
      <c r="B77" s="89"/>
      <c r="C77" s="90"/>
      <c r="D77" s="90"/>
      <c r="E77" s="90"/>
      <c r="F77" s="90"/>
      <c r="G77" s="90"/>
      <c r="H77" s="90"/>
      <c r="I77" s="90"/>
      <c r="J77" s="90"/>
      <c r="K77" s="90"/>
      <c r="L77" s="56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</row>
    <row r="81" spans="1:47" s="57" customFormat="1" ht="6.95" customHeight="1">
      <c r="A81" s="139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6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</row>
    <row r="82" spans="1:47" s="57" customFormat="1" ht="24.95" customHeight="1">
      <c r="A82" s="139"/>
      <c r="B82" s="142"/>
      <c r="C82" s="143" t="s">
        <v>85</v>
      </c>
      <c r="D82" s="139"/>
      <c r="E82" s="139"/>
      <c r="F82" s="139"/>
      <c r="G82" s="139"/>
      <c r="H82" s="139"/>
      <c r="I82" s="139"/>
      <c r="J82" s="139"/>
      <c r="K82" s="139"/>
      <c r="L82" s="56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</row>
    <row r="83" spans="1:47" s="57" customFormat="1" ht="6.95" customHeight="1">
      <c r="A83" s="139"/>
      <c r="B83" s="142"/>
      <c r="C83" s="139"/>
      <c r="D83" s="139"/>
      <c r="E83" s="139"/>
      <c r="F83" s="139"/>
      <c r="G83" s="139"/>
      <c r="H83" s="139"/>
      <c r="I83" s="139"/>
      <c r="J83" s="139"/>
      <c r="K83" s="139"/>
      <c r="L83" s="56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</row>
    <row r="84" spans="1:47" s="57" customFormat="1" ht="12" customHeight="1">
      <c r="A84" s="139"/>
      <c r="B84" s="142"/>
      <c r="C84" s="144" t="s">
        <v>16</v>
      </c>
      <c r="D84" s="139"/>
      <c r="E84" s="139"/>
      <c r="F84" s="139"/>
      <c r="G84" s="139"/>
      <c r="H84" s="139"/>
      <c r="I84" s="139"/>
      <c r="J84" s="139"/>
      <c r="K84" s="139"/>
      <c r="L84" s="56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</row>
    <row r="85" spans="1:47" s="57" customFormat="1" ht="16.5" customHeight="1">
      <c r="A85" s="139"/>
      <c r="B85" s="142"/>
      <c r="C85" s="139"/>
      <c r="D85" s="139"/>
      <c r="E85" s="145" t="str">
        <f>E7</f>
        <v>Oprava chodníku pod zámkem</v>
      </c>
      <c r="F85" s="146"/>
      <c r="G85" s="146"/>
      <c r="H85" s="146"/>
      <c r="I85" s="139"/>
      <c r="J85" s="139"/>
      <c r="K85" s="139"/>
      <c r="L85" s="56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</row>
    <row r="86" spans="1:47" s="57" customFormat="1" ht="6.95" customHeight="1">
      <c r="A86" s="139"/>
      <c r="B86" s="142"/>
      <c r="C86" s="139"/>
      <c r="D86" s="139"/>
      <c r="E86" s="139"/>
      <c r="F86" s="139"/>
      <c r="G86" s="139"/>
      <c r="H86" s="139"/>
      <c r="I86" s="139"/>
      <c r="J86" s="139"/>
      <c r="K86" s="139"/>
      <c r="L86" s="56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</row>
    <row r="87" spans="1:47" s="57" customFormat="1" ht="12" customHeight="1">
      <c r="A87" s="139"/>
      <c r="B87" s="142"/>
      <c r="C87" s="144" t="s">
        <v>20</v>
      </c>
      <c r="D87" s="139"/>
      <c r="E87" s="139"/>
      <c r="F87" s="147" t="str">
        <f>F10</f>
        <v>Valašské Meziříčí</v>
      </c>
      <c r="G87" s="139"/>
      <c r="H87" s="139"/>
      <c r="I87" s="144" t="s">
        <v>22</v>
      </c>
      <c r="J87" s="148" t="str">
        <f>IF(J10="","",J10)</f>
        <v>29. 1. 2026</v>
      </c>
      <c r="K87" s="139"/>
      <c r="L87" s="56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</row>
    <row r="88" spans="1:47" s="57" customFormat="1" ht="6.95" customHeight="1">
      <c r="A88" s="139"/>
      <c r="B88" s="142"/>
      <c r="C88" s="139"/>
      <c r="D88" s="139"/>
      <c r="E88" s="139"/>
      <c r="F88" s="139"/>
      <c r="G88" s="139"/>
      <c r="H88" s="139"/>
      <c r="I88" s="139"/>
      <c r="J88" s="139"/>
      <c r="K88" s="139"/>
      <c r="L88" s="56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</row>
    <row r="89" spans="1:47" s="57" customFormat="1" ht="15.2" customHeight="1">
      <c r="A89" s="139"/>
      <c r="B89" s="142"/>
      <c r="C89" s="144" t="s">
        <v>24</v>
      </c>
      <c r="D89" s="139"/>
      <c r="E89" s="139"/>
      <c r="F89" s="147" t="str">
        <f>E13</f>
        <v>Valašské Meziříčí</v>
      </c>
      <c r="G89" s="139"/>
      <c r="H89" s="139"/>
      <c r="I89" s="144" t="s">
        <v>29</v>
      </c>
      <c r="J89" s="149" t="str">
        <f>E19</f>
        <v/>
      </c>
      <c r="K89" s="139"/>
      <c r="L89" s="56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</row>
    <row r="90" spans="1:47" s="57" customFormat="1" ht="15.2" customHeight="1">
      <c r="A90" s="139"/>
      <c r="B90" s="142"/>
      <c r="C90" s="144" t="s">
        <v>27</v>
      </c>
      <c r="D90" s="139"/>
      <c r="E90" s="139"/>
      <c r="F90" s="147" t="str">
        <f>IF(E16="","",E16)</f>
        <v>Vyplň údaj</v>
      </c>
      <c r="G90" s="139"/>
      <c r="H90" s="139"/>
      <c r="I90" s="144" t="s">
        <v>32</v>
      </c>
      <c r="J90" s="149" t="str">
        <f>E22</f>
        <v>Fajfrová Irena</v>
      </c>
      <c r="K90" s="139"/>
      <c r="L90" s="56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</row>
    <row r="91" spans="1:47" s="57" customFormat="1" ht="10.35" customHeight="1">
      <c r="A91" s="139"/>
      <c r="B91" s="142"/>
      <c r="C91" s="139"/>
      <c r="D91" s="139"/>
      <c r="E91" s="139"/>
      <c r="F91" s="139"/>
      <c r="G91" s="139"/>
      <c r="H91" s="139"/>
      <c r="I91" s="139"/>
      <c r="J91" s="139"/>
      <c r="K91" s="139"/>
      <c r="L91" s="56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</row>
    <row r="92" spans="1:47" s="57" customFormat="1" ht="29.25" customHeight="1">
      <c r="A92" s="139"/>
      <c r="B92" s="142"/>
      <c r="C92" s="150" t="s">
        <v>86</v>
      </c>
      <c r="D92" s="151"/>
      <c r="E92" s="151"/>
      <c r="F92" s="151"/>
      <c r="G92" s="151"/>
      <c r="H92" s="151"/>
      <c r="I92" s="151"/>
      <c r="J92" s="152" t="s">
        <v>87</v>
      </c>
      <c r="K92" s="151"/>
      <c r="L92" s="56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</row>
    <row r="93" spans="1:47" s="57" customFormat="1" ht="10.35" customHeight="1">
      <c r="A93" s="139"/>
      <c r="B93" s="142"/>
      <c r="C93" s="139"/>
      <c r="D93" s="139"/>
      <c r="E93" s="139"/>
      <c r="F93" s="139"/>
      <c r="G93" s="139"/>
      <c r="H93" s="139"/>
      <c r="I93" s="139"/>
      <c r="J93" s="139"/>
      <c r="K93" s="139"/>
      <c r="L93" s="56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</row>
    <row r="94" spans="1:47" s="57" customFormat="1" ht="22.9" customHeight="1">
      <c r="A94" s="139"/>
      <c r="B94" s="142"/>
      <c r="C94" s="153" t="s">
        <v>88</v>
      </c>
      <c r="D94" s="139"/>
      <c r="E94" s="139"/>
      <c r="F94" s="139"/>
      <c r="G94" s="139"/>
      <c r="H94" s="139"/>
      <c r="I94" s="139"/>
      <c r="J94" s="154">
        <f>J121</f>
        <v>0</v>
      </c>
      <c r="K94" s="139"/>
      <c r="L94" s="56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U94" s="47" t="s">
        <v>89</v>
      </c>
    </row>
    <row r="95" spans="1:47" s="93" customFormat="1" ht="24.95" customHeight="1">
      <c r="A95" s="155"/>
      <c r="B95" s="156"/>
      <c r="C95" s="155"/>
      <c r="D95" s="157" t="s">
        <v>90</v>
      </c>
      <c r="E95" s="158"/>
      <c r="F95" s="158"/>
      <c r="G95" s="158"/>
      <c r="H95" s="158"/>
      <c r="I95" s="158"/>
      <c r="J95" s="159">
        <f>J122</f>
        <v>0</v>
      </c>
      <c r="K95" s="155"/>
      <c r="L95" s="94"/>
    </row>
    <row r="96" spans="1:47" s="95" customFormat="1" ht="19.899999999999999" customHeight="1">
      <c r="A96" s="160"/>
      <c r="B96" s="161"/>
      <c r="C96" s="160"/>
      <c r="D96" s="162" t="s">
        <v>91</v>
      </c>
      <c r="E96" s="163"/>
      <c r="F96" s="163"/>
      <c r="G96" s="163"/>
      <c r="H96" s="163"/>
      <c r="I96" s="163"/>
      <c r="J96" s="164">
        <f>J123</f>
        <v>0</v>
      </c>
      <c r="K96" s="160"/>
      <c r="L96" s="96"/>
    </row>
    <row r="97" spans="1:31" s="95" customFormat="1" ht="19.899999999999999" customHeight="1">
      <c r="A97" s="160"/>
      <c r="B97" s="161"/>
      <c r="C97" s="160"/>
      <c r="D97" s="162" t="s">
        <v>92</v>
      </c>
      <c r="E97" s="163"/>
      <c r="F97" s="163"/>
      <c r="G97" s="163"/>
      <c r="H97" s="163"/>
      <c r="I97" s="163"/>
      <c r="J97" s="164">
        <f>J142</f>
        <v>0</v>
      </c>
      <c r="K97" s="160"/>
      <c r="L97" s="96"/>
    </row>
    <row r="98" spans="1:31" s="95" customFormat="1" ht="19.899999999999999" customHeight="1">
      <c r="A98" s="160"/>
      <c r="B98" s="161"/>
      <c r="C98" s="160"/>
      <c r="D98" s="162" t="s">
        <v>93</v>
      </c>
      <c r="E98" s="163"/>
      <c r="F98" s="163"/>
      <c r="G98" s="163"/>
      <c r="H98" s="163"/>
      <c r="I98" s="163"/>
      <c r="J98" s="164">
        <f>J152</f>
        <v>0</v>
      </c>
      <c r="K98" s="160"/>
      <c r="L98" s="96"/>
    </row>
    <row r="99" spans="1:31" s="95" customFormat="1" ht="19.899999999999999" customHeight="1">
      <c r="A99" s="160"/>
      <c r="B99" s="161"/>
      <c r="C99" s="160"/>
      <c r="D99" s="162" t="s">
        <v>94</v>
      </c>
      <c r="E99" s="163"/>
      <c r="F99" s="163"/>
      <c r="G99" s="163"/>
      <c r="H99" s="163"/>
      <c r="I99" s="163"/>
      <c r="J99" s="164">
        <f>J159</f>
        <v>0</v>
      </c>
      <c r="K99" s="160"/>
      <c r="L99" s="96"/>
    </row>
    <row r="100" spans="1:31" s="95" customFormat="1" ht="19.899999999999999" customHeight="1">
      <c r="A100" s="160"/>
      <c r="B100" s="161"/>
      <c r="C100" s="160"/>
      <c r="D100" s="162" t="s">
        <v>95</v>
      </c>
      <c r="E100" s="163"/>
      <c r="F100" s="163"/>
      <c r="G100" s="163"/>
      <c r="H100" s="163"/>
      <c r="I100" s="163"/>
      <c r="J100" s="164">
        <f>J166</f>
        <v>0</v>
      </c>
      <c r="K100" s="160"/>
      <c r="L100" s="96"/>
    </row>
    <row r="101" spans="1:31" s="93" customFormat="1" ht="24.95" customHeight="1">
      <c r="A101" s="155"/>
      <c r="B101" s="156"/>
      <c r="C101" s="155"/>
      <c r="D101" s="157" t="s">
        <v>96</v>
      </c>
      <c r="E101" s="158"/>
      <c r="F101" s="158"/>
      <c r="G101" s="158"/>
      <c r="H101" s="158"/>
      <c r="I101" s="158"/>
      <c r="J101" s="159">
        <f>J168</f>
        <v>0</v>
      </c>
      <c r="K101" s="155"/>
      <c r="L101" s="94"/>
    </row>
    <row r="102" spans="1:31" s="95" customFormat="1" ht="19.899999999999999" customHeight="1">
      <c r="A102" s="160"/>
      <c r="B102" s="161"/>
      <c r="C102" s="160"/>
      <c r="D102" s="162" t="s">
        <v>97</v>
      </c>
      <c r="E102" s="163"/>
      <c r="F102" s="163"/>
      <c r="G102" s="163"/>
      <c r="H102" s="163"/>
      <c r="I102" s="163"/>
      <c r="J102" s="164">
        <f>J169</f>
        <v>0</v>
      </c>
      <c r="K102" s="160"/>
      <c r="L102" s="96"/>
    </row>
    <row r="103" spans="1:31" s="95" customFormat="1" ht="19.899999999999999" customHeight="1">
      <c r="A103" s="160"/>
      <c r="B103" s="161"/>
      <c r="C103" s="160"/>
      <c r="D103" s="162" t="s">
        <v>98</v>
      </c>
      <c r="E103" s="163"/>
      <c r="F103" s="163"/>
      <c r="G103" s="163"/>
      <c r="H103" s="163"/>
      <c r="I103" s="163"/>
      <c r="J103" s="164">
        <f>J172</f>
        <v>0</v>
      </c>
      <c r="K103" s="160"/>
      <c r="L103" s="96"/>
    </row>
    <row r="104" spans="1:31" s="57" customFormat="1" ht="21.95" customHeight="1">
      <c r="A104" s="139"/>
      <c r="B104" s="142"/>
      <c r="C104" s="139"/>
      <c r="D104" s="139"/>
      <c r="E104" s="139"/>
      <c r="F104" s="139"/>
      <c r="G104" s="139"/>
      <c r="H104" s="139"/>
      <c r="I104" s="139"/>
      <c r="J104" s="139"/>
      <c r="K104" s="139"/>
      <c r="L104" s="56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</row>
    <row r="105" spans="1:31" s="57" customFormat="1" ht="6.95" customHeight="1">
      <c r="A105" s="139"/>
      <c r="B105" s="165"/>
      <c r="C105" s="166"/>
      <c r="D105" s="166"/>
      <c r="E105" s="166"/>
      <c r="F105" s="166"/>
      <c r="G105" s="166"/>
      <c r="H105" s="166"/>
      <c r="I105" s="166"/>
      <c r="J105" s="166"/>
      <c r="K105" s="166"/>
      <c r="L105" s="56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</row>
    <row r="106" spans="1:31">
      <c r="A106" s="167"/>
      <c r="B106" s="167"/>
      <c r="C106" s="167"/>
      <c r="D106" s="167"/>
      <c r="E106" s="167"/>
      <c r="F106" s="167"/>
      <c r="G106" s="167"/>
      <c r="H106" s="167"/>
      <c r="I106" s="167"/>
      <c r="J106" s="167"/>
      <c r="K106" s="167"/>
    </row>
    <row r="107" spans="1:31">
      <c r="A107" s="167"/>
      <c r="B107" s="167"/>
      <c r="C107" s="167"/>
      <c r="D107" s="167"/>
      <c r="E107" s="167"/>
      <c r="F107" s="167"/>
      <c r="G107" s="167"/>
      <c r="H107" s="167"/>
      <c r="I107" s="167"/>
      <c r="J107" s="167"/>
      <c r="K107" s="167"/>
    </row>
    <row r="108" spans="1:31">
      <c r="A108" s="167"/>
      <c r="B108" s="167"/>
      <c r="C108" s="167"/>
      <c r="D108" s="167"/>
      <c r="E108" s="167"/>
      <c r="F108" s="167"/>
      <c r="G108" s="167"/>
      <c r="H108" s="167"/>
      <c r="I108" s="167"/>
      <c r="J108" s="167"/>
      <c r="K108" s="167"/>
    </row>
    <row r="109" spans="1:31" s="57" customFormat="1" ht="6.95" customHeight="1">
      <c r="A109" s="139"/>
      <c r="B109" s="140"/>
      <c r="C109" s="141"/>
      <c r="D109" s="141"/>
      <c r="E109" s="141"/>
      <c r="F109" s="141"/>
      <c r="G109" s="141"/>
      <c r="H109" s="141"/>
      <c r="I109" s="141"/>
      <c r="J109" s="141"/>
      <c r="K109" s="141"/>
      <c r="L109" s="56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</row>
    <row r="110" spans="1:31" s="57" customFormat="1" ht="24.95" customHeight="1">
      <c r="A110" s="139"/>
      <c r="B110" s="142"/>
      <c r="C110" s="143" t="s">
        <v>99</v>
      </c>
      <c r="D110" s="139"/>
      <c r="E110" s="139"/>
      <c r="F110" s="139"/>
      <c r="G110" s="139"/>
      <c r="H110" s="139"/>
      <c r="I110" s="139"/>
      <c r="J110" s="139"/>
      <c r="K110" s="139"/>
      <c r="L110" s="56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</row>
    <row r="111" spans="1:31" s="57" customFormat="1" ht="6.95" customHeight="1">
      <c r="A111" s="139"/>
      <c r="B111" s="142"/>
      <c r="C111" s="139"/>
      <c r="D111" s="139"/>
      <c r="E111" s="139"/>
      <c r="F111" s="139"/>
      <c r="G111" s="139"/>
      <c r="H111" s="139"/>
      <c r="I111" s="139"/>
      <c r="J111" s="139"/>
      <c r="K111" s="139"/>
      <c r="L111" s="56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</row>
    <row r="112" spans="1:31" s="57" customFormat="1" ht="12" customHeight="1">
      <c r="A112" s="139"/>
      <c r="B112" s="142"/>
      <c r="C112" s="144" t="s">
        <v>16</v>
      </c>
      <c r="D112" s="139"/>
      <c r="E112" s="139"/>
      <c r="F112" s="139"/>
      <c r="G112" s="139"/>
      <c r="H112" s="139"/>
      <c r="I112" s="139"/>
      <c r="J112" s="139"/>
      <c r="K112" s="139"/>
      <c r="L112" s="56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</row>
    <row r="113" spans="1:65" s="57" customFormat="1" ht="16.5" customHeight="1">
      <c r="A113" s="139"/>
      <c r="B113" s="142"/>
      <c r="C113" s="139"/>
      <c r="D113" s="139"/>
      <c r="E113" s="145" t="str">
        <f>E7</f>
        <v>Oprava chodníku pod zámkem</v>
      </c>
      <c r="F113" s="146"/>
      <c r="G113" s="146"/>
      <c r="H113" s="146"/>
      <c r="I113" s="139"/>
      <c r="J113" s="139"/>
      <c r="K113" s="139"/>
      <c r="L113" s="56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</row>
    <row r="114" spans="1:65" s="57" customFormat="1" ht="6.95" customHeight="1">
      <c r="A114" s="139"/>
      <c r="B114" s="142"/>
      <c r="C114" s="139"/>
      <c r="D114" s="139"/>
      <c r="E114" s="139"/>
      <c r="F114" s="139"/>
      <c r="G114" s="139"/>
      <c r="H114" s="139"/>
      <c r="I114" s="139"/>
      <c r="J114" s="139"/>
      <c r="K114" s="139"/>
      <c r="L114" s="56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</row>
    <row r="115" spans="1:65" s="57" customFormat="1" ht="12" customHeight="1">
      <c r="A115" s="139"/>
      <c r="B115" s="142"/>
      <c r="C115" s="144" t="s">
        <v>20</v>
      </c>
      <c r="D115" s="139"/>
      <c r="E115" s="139"/>
      <c r="F115" s="147" t="str">
        <f>F10</f>
        <v>Valašské Meziříčí</v>
      </c>
      <c r="G115" s="139"/>
      <c r="H115" s="139"/>
      <c r="I115" s="144" t="s">
        <v>22</v>
      </c>
      <c r="J115" s="148" t="str">
        <f>IF(J10="","",J10)</f>
        <v>29. 1. 2026</v>
      </c>
      <c r="K115" s="139"/>
      <c r="L115" s="56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</row>
    <row r="116" spans="1:65" s="57" customFormat="1" ht="6.95" customHeight="1">
      <c r="A116" s="139"/>
      <c r="B116" s="142"/>
      <c r="C116" s="139"/>
      <c r="D116" s="139"/>
      <c r="E116" s="139"/>
      <c r="F116" s="139"/>
      <c r="G116" s="139"/>
      <c r="H116" s="139"/>
      <c r="I116" s="139"/>
      <c r="J116" s="139"/>
      <c r="K116" s="139"/>
      <c r="L116" s="56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</row>
    <row r="117" spans="1:65" s="57" customFormat="1" ht="15.2" customHeight="1">
      <c r="A117" s="139"/>
      <c r="B117" s="142"/>
      <c r="C117" s="144" t="s">
        <v>24</v>
      </c>
      <c r="D117" s="139"/>
      <c r="E117" s="139"/>
      <c r="F117" s="147" t="str">
        <f>E13</f>
        <v>Valašské Meziříčí</v>
      </c>
      <c r="G117" s="139"/>
      <c r="H117" s="139"/>
      <c r="I117" s="144" t="s">
        <v>29</v>
      </c>
      <c r="J117" s="149" t="str">
        <f>E19</f>
        <v/>
      </c>
      <c r="K117" s="139"/>
      <c r="L117" s="56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</row>
    <row r="118" spans="1:65" s="57" customFormat="1" ht="15.2" customHeight="1">
      <c r="A118" s="139"/>
      <c r="B118" s="142"/>
      <c r="C118" s="144" t="s">
        <v>27</v>
      </c>
      <c r="D118" s="139"/>
      <c r="E118" s="139"/>
      <c r="F118" s="147" t="str">
        <f>IF(E16="","",E16)</f>
        <v>Vyplň údaj</v>
      </c>
      <c r="G118" s="139"/>
      <c r="H118" s="139"/>
      <c r="I118" s="144" t="s">
        <v>32</v>
      </c>
      <c r="J118" s="149" t="str">
        <f>E22</f>
        <v>Fajfrová Irena</v>
      </c>
      <c r="K118" s="139"/>
      <c r="L118" s="56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</row>
    <row r="119" spans="1:65" s="57" customFormat="1" ht="10.35" customHeight="1">
      <c r="A119" s="139"/>
      <c r="B119" s="142"/>
      <c r="C119" s="139"/>
      <c r="D119" s="139"/>
      <c r="E119" s="139"/>
      <c r="F119" s="139"/>
      <c r="G119" s="139"/>
      <c r="H119" s="139"/>
      <c r="I119" s="139"/>
      <c r="J119" s="139"/>
      <c r="K119" s="139"/>
      <c r="L119" s="56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</row>
    <row r="120" spans="1:65" s="102" customFormat="1" ht="29.25" customHeight="1">
      <c r="A120" s="168"/>
      <c r="B120" s="169"/>
      <c r="C120" s="170" t="s">
        <v>100</v>
      </c>
      <c r="D120" s="171" t="s">
        <v>60</v>
      </c>
      <c r="E120" s="171" t="s">
        <v>56</v>
      </c>
      <c r="F120" s="171" t="s">
        <v>57</v>
      </c>
      <c r="G120" s="171" t="s">
        <v>101</v>
      </c>
      <c r="H120" s="171" t="s">
        <v>102</v>
      </c>
      <c r="I120" s="171" t="s">
        <v>103</v>
      </c>
      <c r="J120" s="171" t="s">
        <v>87</v>
      </c>
      <c r="K120" s="172" t="s">
        <v>104</v>
      </c>
      <c r="L120" s="98"/>
      <c r="M120" s="99" t="s">
        <v>1</v>
      </c>
      <c r="N120" s="100" t="s">
        <v>39</v>
      </c>
      <c r="O120" s="100" t="s">
        <v>105</v>
      </c>
      <c r="P120" s="100" t="s">
        <v>106</v>
      </c>
      <c r="Q120" s="100" t="s">
        <v>107</v>
      </c>
      <c r="R120" s="100" t="s">
        <v>108</v>
      </c>
      <c r="S120" s="100" t="s">
        <v>109</v>
      </c>
      <c r="T120" s="101" t="s">
        <v>110</v>
      </c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</row>
    <row r="121" spans="1:65" s="57" customFormat="1" ht="22.9" customHeight="1">
      <c r="A121" s="139"/>
      <c r="B121" s="142"/>
      <c r="C121" s="173" t="s">
        <v>111</v>
      </c>
      <c r="D121" s="139"/>
      <c r="E121" s="139"/>
      <c r="F121" s="139"/>
      <c r="G121" s="139"/>
      <c r="H121" s="139"/>
      <c r="I121" s="139"/>
      <c r="J121" s="174">
        <f>BK121</f>
        <v>0</v>
      </c>
      <c r="K121" s="139"/>
      <c r="L121" s="29"/>
      <c r="M121" s="104"/>
      <c r="N121" s="105"/>
      <c r="O121" s="68"/>
      <c r="P121" s="106">
        <f>P122+P168</f>
        <v>0</v>
      </c>
      <c r="Q121" s="68"/>
      <c r="R121" s="106">
        <f>R122+R168</f>
        <v>164.80832799999999</v>
      </c>
      <c r="S121" s="68"/>
      <c r="T121" s="107">
        <f>T122+T168</f>
        <v>123.7</v>
      </c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T121" s="47" t="s">
        <v>74</v>
      </c>
      <c r="AU121" s="47" t="s">
        <v>89</v>
      </c>
      <c r="BK121" s="108">
        <f>BK122+BK168</f>
        <v>0</v>
      </c>
    </row>
    <row r="122" spans="1:65" s="30" customFormat="1" ht="25.9" customHeight="1">
      <c r="A122" s="175"/>
      <c r="B122" s="176"/>
      <c r="C122" s="175"/>
      <c r="D122" s="177" t="s">
        <v>74</v>
      </c>
      <c r="E122" s="178" t="s">
        <v>112</v>
      </c>
      <c r="F122" s="178" t="s">
        <v>113</v>
      </c>
      <c r="G122" s="175"/>
      <c r="H122" s="175"/>
      <c r="I122" s="175"/>
      <c r="J122" s="179">
        <f>BK122</f>
        <v>0</v>
      </c>
      <c r="K122" s="175"/>
      <c r="L122" s="109"/>
      <c r="M122" s="111"/>
      <c r="N122" s="112"/>
      <c r="O122" s="112"/>
      <c r="P122" s="113">
        <f>P123+P142+P152+P159+P166</f>
        <v>0</v>
      </c>
      <c r="Q122" s="112"/>
      <c r="R122" s="113">
        <f>R123+R142+R152+R159+R166</f>
        <v>164.80832799999999</v>
      </c>
      <c r="S122" s="112"/>
      <c r="T122" s="114">
        <f>T123+T142+T152+T159+T166</f>
        <v>123.7</v>
      </c>
      <c r="AR122" s="110" t="s">
        <v>80</v>
      </c>
      <c r="AT122" s="115" t="s">
        <v>74</v>
      </c>
      <c r="AU122" s="115" t="s">
        <v>75</v>
      </c>
      <c r="AY122" s="110" t="s">
        <v>114</v>
      </c>
      <c r="BK122" s="116">
        <f>BK123+BK142+BK152+BK159+BK166</f>
        <v>0</v>
      </c>
    </row>
    <row r="123" spans="1:65" s="30" customFormat="1" ht="22.9" customHeight="1">
      <c r="A123" s="175"/>
      <c r="B123" s="176"/>
      <c r="C123" s="175"/>
      <c r="D123" s="177" t="s">
        <v>74</v>
      </c>
      <c r="E123" s="180" t="s">
        <v>80</v>
      </c>
      <c r="F123" s="180" t="s">
        <v>115</v>
      </c>
      <c r="G123" s="175"/>
      <c r="H123" s="175"/>
      <c r="I123" s="175"/>
      <c r="J123" s="181">
        <f>BK123</f>
        <v>0</v>
      </c>
      <c r="K123" s="175"/>
      <c r="L123" s="109"/>
      <c r="M123" s="111"/>
      <c r="N123" s="112"/>
      <c r="O123" s="112"/>
      <c r="P123" s="113">
        <f>SUM(P124:P141)</f>
        <v>0</v>
      </c>
      <c r="Q123" s="112"/>
      <c r="R123" s="113">
        <f>SUM(R124:R141)</f>
        <v>1.4E-3</v>
      </c>
      <c r="S123" s="112"/>
      <c r="T123" s="114">
        <f>SUM(T124:T141)</f>
        <v>123.7</v>
      </c>
      <c r="AR123" s="110" t="s">
        <v>80</v>
      </c>
      <c r="AT123" s="115" t="s">
        <v>74</v>
      </c>
      <c r="AU123" s="115" t="s">
        <v>80</v>
      </c>
      <c r="AY123" s="110" t="s">
        <v>114</v>
      </c>
      <c r="BK123" s="116">
        <f>SUM(BK124:BK141)</f>
        <v>0</v>
      </c>
    </row>
    <row r="124" spans="1:65" s="57" customFormat="1" ht="24.2" customHeight="1">
      <c r="A124" s="139"/>
      <c r="B124" s="142"/>
      <c r="C124" s="182" t="s">
        <v>80</v>
      </c>
      <c r="D124" s="182" t="s">
        <v>116</v>
      </c>
      <c r="E124" s="183" t="s">
        <v>117</v>
      </c>
      <c r="F124" s="184" t="s">
        <v>118</v>
      </c>
      <c r="G124" s="185" t="s">
        <v>119</v>
      </c>
      <c r="H124" s="186">
        <v>255</v>
      </c>
      <c r="I124" s="31"/>
      <c r="J124" s="202">
        <f>ROUND(I124*H124,2)</f>
        <v>0</v>
      </c>
      <c r="K124" s="184" t="s">
        <v>120</v>
      </c>
      <c r="L124" s="29"/>
      <c r="M124" s="32" t="s">
        <v>1</v>
      </c>
      <c r="N124" s="117" t="s">
        <v>40</v>
      </c>
      <c r="O124" s="118"/>
      <c r="P124" s="119">
        <f>O124*H124</f>
        <v>0</v>
      </c>
      <c r="Q124" s="119">
        <v>0</v>
      </c>
      <c r="R124" s="119">
        <f>Q124*H124</f>
        <v>0</v>
      </c>
      <c r="S124" s="119">
        <v>0.26</v>
      </c>
      <c r="T124" s="120">
        <f>S124*H124</f>
        <v>66.3</v>
      </c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R124" s="121" t="s">
        <v>121</v>
      </c>
      <c r="AT124" s="121" t="s">
        <v>116</v>
      </c>
      <c r="AU124" s="121" t="s">
        <v>83</v>
      </c>
      <c r="AY124" s="47" t="s">
        <v>114</v>
      </c>
      <c r="BE124" s="122">
        <f>IF(N124="základní",J124,0)</f>
        <v>0</v>
      </c>
      <c r="BF124" s="122">
        <f>IF(N124="snížená",J124,0)</f>
        <v>0</v>
      </c>
      <c r="BG124" s="122">
        <f>IF(N124="zákl. přenesená",J124,0)</f>
        <v>0</v>
      </c>
      <c r="BH124" s="122">
        <f>IF(N124="sníž. přenesená",J124,0)</f>
        <v>0</v>
      </c>
      <c r="BI124" s="122">
        <f>IF(N124="nulová",J124,0)</f>
        <v>0</v>
      </c>
      <c r="BJ124" s="47" t="s">
        <v>80</v>
      </c>
      <c r="BK124" s="122">
        <f>ROUND(I124*H124,2)</f>
        <v>0</v>
      </c>
      <c r="BL124" s="47" t="s">
        <v>121</v>
      </c>
      <c r="BM124" s="121" t="s">
        <v>122</v>
      </c>
    </row>
    <row r="125" spans="1:65" s="33" customFormat="1">
      <c r="A125" s="187"/>
      <c r="B125" s="188"/>
      <c r="C125" s="187"/>
      <c r="D125" s="189" t="s">
        <v>123</v>
      </c>
      <c r="E125" s="190" t="s">
        <v>1</v>
      </c>
      <c r="F125" s="191" t="s">
        <v>124</v>
      </c>
      <c r="G125" s="187"/>
      <c r="H125" s="192">
        <v>255</v>
      </c>
      <c r="J125" s="187"/>
      <c r="K125" s="187"/>
      <c r="L125" s="123"/>
      <c r="M125" s="125"/>
      <c r="N125" s="126"/>
      <c r="O125" s="126"/>
      <c r="P125" s="126"/>
      <c r="Q125" s="126"/>
      <c r="R125" s="126"/>
      <c r="S125" s="126"/>
      <c r="T125" s="127"/>
      <c r="AT125" s="124" t="s">
        <v>123</v>
      </c>
      <c r="AU125" s="124" t="s">
        <v>83</v>
      </c>
      <c r="AV125" s="33" t="s">
        <v>83</v>
      </c>
      <c r="AW125" s="33" t="s">
        <v>31</v>
      </c>
      <c r="AX125" s="33" t="s">
        <v>80</v>
      </c>
      <c r="AY125" s="124" t="s">
        <v>114</v>
      </c>
    </row>
    <row r="126" spans="1:65" s="57" customFormat="1" ht="16.5" customHeight="1">
      <c r="A126" s="139"/>
      <c r="B126" s="142"/>
      <c r="C126" s="182" t="s">
        <v>83</v>
      </c>
      <c r="D126" s="182" t="s">
        <v>116</v>
      </c>
      <c r="E126" s="183" t="s">
        <v>125</v>
      </c>
      <c r="F126" s="184" t="s">
        <v>126</v>
      </c>
      <c r="G126" s="185" t="s">
        <v>127</v>
      </c>
      <c r="H126" s="186">
        <v>280</v>
      </c>
      <c r="I126" s="31"/>
      <c r="J126" s="202">
        <f>ROUND(I126*H126,2)</f>
        <v>0</v>
      </c>
      <c r="K126" s="184" t="s">
        <v>120</v>
      </c>
      <c r="L126" s="29"/>
      <c r="M126" s="32" t="s">
        <v>1</v>
      </c>
      <c r="N126" s="117" t="s">
        <v>40</v>
      </c>
      <c r="O126" s="118"/>
      <c r="P126" s="119">
        <f>O126*H126</f>
        <v>0</v>
      </c>
      <c r="Q126" s="119">
        <v>0</v>
      </c>
      <c r="R126" s="119">
        <f>Q126*H126</f>
        <v>0</v>
      </c>
      <c r="S126" s="119">
        <v>0.20499999999999999</v>
      </c>
      <c r="T126" s="120">
        <f>S126*H126</f>
        <v>57.4</v>
      </c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R126" s="121" t="s">
        <v>121</v>
      </c>
      <c r="AT126" s="121" t="s">
        <v>116</v>
      </c>
      <c r="AU126" s="121" t="s">
        <v>83</v>
      </c>
      <c r="AY126" s="47" t="s">
        <v>114</v>
      </c>
      <c r="BE126" s="122">
        <f>IF(N126="základní",J126,0)</f>
        <v>0</v>
      </c>
      <c r="BF126" s="122">
        <f>IF(N126="snížená",J126,0)</f>
        <v>0</v>
      </c>
      <c r="BG126" s="122">
        <f>IF(N126="zákl. přenesená",J126,0)</f>
        <v>0</v>
      </c>
      <c r="BH126" s="122">
        <f>IF(N126="sníž. přenesená",J126,0)</f>
        <v>0</v>
      </c>
      <c r="BI126" s="122">
        <f>IF(N126="nulová",J126,0)</f>
        <v>0</v>
      </c>
      <c r="BJ126" s="47" t="s">
        <v>80</v>
      </c>
      <c r="BK126" s="122">
        <f>ROUND(I126*H126,2)</f>
        <v>0</v>
      </c>
      <c r="BL126" s="47" t="s">
        <v>121</v>
      </c>
      <c r="BM126" s="121" t="s">
        <v>128</v>
      </c>
    </row>
    <row r="127" spans="1:65" s="57" customFormat="1" ht="37.9" customHeight="1">
      <c r="A127" s="139"/>
      <c r="B127" s="142"/>
      <c r="C127" s="182" t="s">
        <v>129</v>
      </c>
      <c r="D127" s="182" t="s">
        <v>116</v>
      </c>
      <c r="E127" s="183" t="s">
        <v>130</v>
      </c>
      <c r="F127" s="184" t="s">
        <v>131</v>
      </c>
      <c r="G127" s="185" t="s">
        <v>132</v>
      </c>
      <c r="H127" s="186">
        <v>21</v>
      </c>
      <c r="I127" s="31"/>
      <c r="J127" s="202">
        <f>ROUND(I127*H127,2)</f>
        <v>0</v>
      </c>
      <c r="K127" s="184" t="s">
        <v>120</v>
      </c>
      <c r="L127" s="29"/>
      <c r="M127" s="32" t="s">
        <v>1</v>
      </c>
      <c r="N127" s="117" t="s">
        <v>40</v>
      </c>
      <c r="O127" s="118"/>
      <c r="P127" s="119">
        <f>O127*H127</f>
        <v>0</v>
      </c>
      <c r="Q127" s="119">
        <v>0</v>
      </c>
      <c r="R127" s="119">
        <f>Q127*H127</f>
        <v>0</v>
      </c>
      <c r="S127" s="119">
        <v>0</v>
      </c>
      <c r="T127" s="120">
        <f>S127*H127</f>
        <v>0</v>
      </c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R127" s="121" t="s">
        <v>121</v>
      </c>
      <c r="AT127" s="121" t="s">
        <v>116</v>
      </c>
      <c r="AU127" s="121" t="s">
        <v>83</v>
      </c>
      <c r="AY127" s="47" t="s">
        <v>114</v>
      </c>
      <c r="BE127" s="122">
        <f>IF(N127="základní",J127,0)</f>
        <v>0</v>
      </c>
      <c r="BF127" s="122">
        <f>IF(N127="snížená",J127,0)</f>
        <v>0</v>
      </c>
      <c r="BG127" s="122">
        <f>IF(N127="zákl. přenesená",J127,0)</f>
        <v>0</v>
      </c>
      <c r="BH127" s="122">
        <f>IF(N127="sníž. přenesená",J127,0)</f>
        <v>0</v>
      </c>
      <c r="BI127" s="122">
        <f>IF(N127="nulová",J127,0)</f>
        <v>0</v>
      </c>
      <c r="BJ127" s="47" t="s">
        <v>80</v>
      </c>
      <c r="BK127" s="122">
        <f>ROUND(I127*H127,2)</f>
        <v>0</v>
      </c>
      <c r="BL127" s="47" t="s">
        <v>121</v>
      </c>
      <c r="BM127" s="121" t="s">
        <v>133</v>
      </c>
    </row>
    <row r="128" spans="1:65" s="34" customFormat="1">
      <c r="A128" s="193"/>
      <c r="B128" s="194"/>
      <c r="C128" s="193"/>
      <c r="D128" s="189" t="s">
        <v>123</v>
      </c>
      <c r="E128" s="195" t="s">
        <v>1</v>
      </c>
      <c r="F128" s="196" t="s">
        <v>134</v>
      </c>
      <c r="G128" s="193"/>
      <c r="H128" s="195" t="s">
        <v>1</v>
      </c>
      <c r="J128" s="193"/>
      <c r="K128" s="193"/>
      <c r="L128" s="128"/>
      <c r="M128" s="130"/>
      <c r="N128" s="131"/>
      <c r="O128" s="131"/>
      <c r="P128" s="131"/>
      <c r="Q128" s="131"/>
      <c r="R128" s="131"/>
      <c r="S128" s="131"/>
      <c r="T128" s="132"/>
      <c r="AT128" s="129" t="s">
        <v>123</v>
      </c>
      <c r="AU128" s="129" t="s">
        <v>83</v>
      </c>
      <c r="AV128" s="34" t="s">
        <v>80</v>
      </c>
      <c r="AW128" s="34" t="s">
        <v>31</v>
      </c>
      <c r="AX128" s="34" t="s">
        <v>75</v>
      </c>
      <c r="AY128" s="129" t="s">
        <v>114</v>
      </c>
    </row>
    <row r="129" spans="1:65" s="34" customFormat="1">
      <c r="A129" s="193"/>
      <c r="B129" s="194"/>
      <c r="C129" s="193"/>
      <c r="D129" s="189" t="s">
        <v>123</v>
      </c>
      <c r="E129" s="195" t="s">
        <v>1</v>
      </c>
      <c r="F129" s="196" t="s">
        <v>135</v>
      </c>
      <c r="G129" s="193"/>
      <c r="H129" s="195" t="s">
        <v>1</v>
      </c>
      <c r="J129" s="193"/>
      <c r="K129" s="193"/>
      <c r="L129" s="128"/>
      <c r="M129" s="130"/>
      <c r="N129" s="131"/>
      <c r="O129" s="131"/>
      <c r="P129" s="131"/>
      <c r="Q129" s="131"/>
      <c r="R129" s="131"/>
      <c r="S129" s="131"/>
      <c r="T129" s="132"/>
      <c r="AT129" s="129" t="s">
        <v>123</v>
      </c>
      <c r="AU129" s="129" t="s">
        <v>83</v>
      </c>
      <c r="AV129" s="34" t="s">
        <v>80</v>
      </c>
      <c r="AW129" s="34" t="s">
        <v>31</v>
      </c>
      <c r="AX129" s="34" t="s">
        <v>75</v>
      </c>
      <c r="AY129" s="129" t="s">
        <v>114</v>
      </c>
    </row>
    <row r="130" spans="1:65" s="33" customFormat="1">
      <c r="A130" s="187"/>
      <c r="B130" s="188"/>
      <c r="C130" s="187"/>
      <c r="D130" s="189" t="s">
        <v>123</v>
      </c>
      <c r="E130" s="190" t="s">
        <v>1</v>
      </c>
      <c r="F130" s="191" t="s">
        <v>136</v>
      </c>
      <c r="G130" s="187"/>
      <c r="H130" s="192">
        <v>21</v>
      </c>
      <c r="J130" s="187"/>
      <c r="K130" s="187"/>
      <c r="L130" s="123"/>
      <c r="M130" s="125"/>
      <c r="N130" s="126"/>
      <c r="O130" s="126"/>
      <c r="P130" s="126"/>
      <c r="Q130" s="126"/>
      <c r="R130" s="126"/>
      <c r="S130" s="126"/>
      <c r="T130" s="127"/>
      <c r="AT130" s="124" t="s">
        <v>123</v>
      </c>
      <c r="AU130" s="124" t="s">
        <v>83</v>
      </c>
      <c r="AV130" s="33" t="s">
        <v>83</v>
      </c>
      <c r="AW130" s="33" t="s">
        <v>31</v>
      </c>
      <c r="AX130" s="33" t="s">
        <v>80</v>
      </c>
      <c r="AY130" s="124" t="s">
        <v>114</v>
      </c>
    </row>
    <row r="131" spans="1:65" s="57" customFormat="1" ht="24.2" customHeight="1">
      <c r="A131" s="139"/>
      <c r="B131" s="142"/>
      <c r="C131" s="182" t="s">
        <v>121</v>
      </c>
      <c r="D131" s="182" t="s">
        <v>116</v>
      </c>
      <c r="E131" s="183" t="s">
        <v>137</v>
      </c>
      <c r="F131" s="184" t="s">
        <v>138</v>
      </c>
      <c r="G131" s="185" t="s">
        <v>132</v>
      </c>
      <c r="H131" s="186">
        <v>21</v>
      </c>
      <c r="I131" s="31"/>
      <c r="J131" s="202">
        <f>ROUND(I131*H131,2)</f>
        <v>0</v>
      </c>
      <c r="K131" s="184" t="s">
        <v>120</v>
      </c>
      <c r="L131" s="29"/>
      <c r="M131" s="32" t="s">
        <v>1</v>
      </c>
      <c r="N131" s="117" t="s">
        <v>40</v>
      </c>
      <c r="O131" s="118"/>
      <c r="P131" s="119">
        <f>O131*H131</f>
        <v>0</v>
      </c>
      <c r="Q131" s="119">
        <v>0</v>
      </c>
      <c r="R131" s="119">
        <f>Q131*H131</f>
        <v>0</v>
      </c>
      <c r="S131" s="119">
        <v>0</v>
      </c>
      <c r="T131" s="120">
        <f>S131*H131</f>
        <v>0</v>
      </c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R131" s="121" t="s">
        <v>121</v>
      </c>
      <c r="AT131" s="121" t="s">
        <v>116</v>
      </c>
      <c r="AU131" s="121" t="s">
        <v>83</v>
      </c>
      <c r="AY131" s="47" t="s">
        <v>114</v>
      </c>
      <c r="BE131" s="122">
        <f>IF(N131="základní",J131,0)</f>
        <v>0</v>
      </c>
      <c r="BF131" s="122">
        <f>IF(N131="snížená",J131,0)</f>
        <v>0</v>
      </c>
      <c r="BG131" s="122">
        <f>IF(N131="zákl. přenesená",J131,0)</f>
        <v>0</v>
      </c>
      <c r="BH131" s="122">
        <f>IF(N131="sníž. přenesená",J131,0)</f>
        <v>0</v>
      </c>
      <c r="BI131" s="122">
        <f>IF(N131="nulová",J131,0)</f>
        <v>0</v>
      </c>
      <c r="BJ131" s="47" t="s">
        <v>80</v>
      </c>
      <c r="BK131" s="122">
        <f>ROUND(I131*H131,2)</f>
        <v>0</v>
      </c>
      <c r="BL131" s="47" t="s">
        <v>121</v>
      </c>
      <c r="BM131" s="121" t="s">
        <v>139</v>
      </c>
    </row>
    <row r="132" spans="1:65" s="57" customFormat="1" ht="24.2" customHeight="1">
      <c r="A132" s="139"/>
      <c r="B132" s="142"/>
      <c r="C132" s="182" t="s">
        <v>140</v>
      </c>
      <c r="D132" s="182" t="s">
        <v>116</v>
      </c>
      <c r="E132" s="183" t="s">
        <v>141</v>
      </c>
      <c r="F132" s="184" t="s">
        <v>142</v>
      </c>
      <c r="G132" s="185" t="s">
        <v>132</v>
      </c>
      <c r="H132" s="186">
        <v>21</v>
      </c>
      <c r="I132" s="31"/>
      <c r="J132" s="202">
        <f>ROUND(I132*H132,2)</f>
        <v>0</v>
      </c>
      <c r="K132" s="184" t="s">
        <v>120</v>
      </c>
      <c r="L132" s="29"/>
      <c r="M132" s="32" t="s">
        <v>1</v>
      </c>
      <c r="N132" s="117" t="s">
        <v>40</v>
      </c>
      <c r="O132" s="118"/>
      <c r="P132" s="119">
        <f>O132*H132</f>
        <v>0</v>
      </c>
      <c r="Q132" s="119">
        <v>0</v>
      </c>
      <c r="R132" s="119">
        <f>Q132*H132</f>
        <v>0</v>
      </c>
      <c r="S132" s="119">
        <v>0</v>
      </c>
      <c r="T132" s="120">
        <f>S132*H132</f>
        <v>0</v>
      </c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R132" s="121" t="s">
        <v>121</v>
      </c>
      <c r="AT132" s="121" t="s">
        <v>116</v>
      </c>
      <c r="AU132" s="121" t="s">
        <v>83</v>
      </c>
      <c r="AY132" s="47" t="s">
        <v>114</v>
      </c>
      <c r="BE132" s="122">
        <f>IF(N132="základní",J132,0)</f>
        <v>0</v>
      </c>
      <c r="BF132" s="122">
        <f>IF(N132="snížená",J132,0)</f>
        <v>0</v>
      </c>
      <c r="BG132" s="122">
        <f>IF(N132="zákl. přenesená",J132,0)</f>
        <v>0</v>
      </c>
      <c r="BH132" s="122">
        <f>IF(N132="sníž. přenesená",J132,0)</f>
        <v>0</v>
      </c>
      <c r="BI132" s="122">
        <f>IF(N132="nulová",J132,0)</f>
        <v>0</v>
      </c>
      <c r="BJ132" s="47" t="s">
        <v>80</v>
      </c>
      <c r="BK132" s="122">
        <f>ROUND(I132*H132,2)</f>
        <v>0</v>
      </c>
      <c r="BL132" s="47" t="s">
        <v>121</v>
      </c>
      <c r="BM132" s="121" t="s">
        <v>143</v>
      </c>
    </row>
    <row r="133" spans="1:65" s="34" customFormat="1">
      <c r="A133" s="193"/>
      <c r="B133" s="194"/>
      <c r="C133" s="193"/>
      <c r="D133" s="189" t="s">
        <v>123</v>
      </c>
      <c r="E133" s="195" t="s">
        <v>1</v>
      </c>
      <c r="F133" s="196" t="s">
        <v>135</v>
      </c>
      <c r="G133" s="193"/>
      <c r="H133" s="195" t="s">
        <v>1</v>
      </c>
      <c r="J133" s="193"/>
      <c r="K133" s="193"/>
      <c r="L133" s="128"/>
      <c r="M133" s="130"/>
      <c r="N133" s="131"/>
      <c r="O133" s="131"/>
      <c r="P133" s="131"/>
      <c r="Q133" s="131"/>
      <c r="R133" s="131"/>
      <c r="S133" s="131"/>
      <c r="T133" s="132"/>
      <c r="AT133" s="129" t="s">
        <v>123</v>
      </c>
      <c r="AU133" s="129" t="s">
        <v>83</v>
      </c>
      <c r="AV133" s="34" t="s">
        <v>80</v>
      </c>
      <c r="AW133" s="34" t="s">
        <v>31</v>
      </c>
      <c r="AX133" s="34" t="s">
        <v>75</v>
      </c>
      <c r="AY133" s="129" t="s">
        <v>114</v>
      </c>
    </row>
    <row r="134" spans="1:65" s="33" customFormat="1">
      <c r="A134" s="187"/>
      <c r="B134" s="188"/>
      <c r="C134" s="187"/>
      <c r="D134" s="189" t="s">
        <v>123</v>
      </c>
      <c r="E134" s="190" t="s">
        <v>82</v>
      </c>
      <c r="F134" s="191" t="s">
        <v>136</v>
      </c>
      <c r="G134" s="187"/>
      <c r="H134" s="192">
        <v>21</v>
      </c>
      <c r="J134" s="187"/>
      <c r="K134" s="187"/>
      <c r="L134" s="123"/>
      <c r="M134" s="125"/>
      <c r="N134" s="126"/>
      <c r="O134" s="126"/>
      <c r="P134" s="126"/>
      <c r="Q134" s="126"/>
      <c r="R134" s="126"/>
      <c r="S134" s="126"/>
      <c r="T134" s="127"/>
      <c r="AT134" s="124" t="s">
        <v>123</v>
      </c>
      <c r="AU134" s="124" t="s">
        <v>83</v>
      </c>
      <c r="AV134" s="33" t="s">
        <v>83</v>
      </c>
      <c r="AW134" s="33" t="s">
        <v>31</v>
      </c>
      <c r="AX134" s="33" t="s">
        <v>80</v>
      </c>
      <c r="AY134" s="124" t="s">
        <v>114</v>
      </c>
    </row>
    <row r="135" spans="1:65" s="57" customFormat="1" ht="37.9" customHeight="1">
      <c r="A135" s="139"/>
      <c r="B135" s="142"/>
      <c r="C135" s="182" t="s">
        <v>144</v>
      </c>
      <c r="D135" s="182" t="s">
        <v>116</v>
      </c>
      <c r="E135" s="183" t="s">
        <v>145</v>
      </c>
      <c r="F135" s="184" t="s">
        <v>146</v>
      </c>
      <c r="G135" s="185" t="s">
        <v>119</v>
      </c>
      <c r="H135" s="186">
        <v>70</v>
      </c>
      <c r="I135" s="31"/>
      <c r="J135" s="202">
        <f>ROUND(I135*H135,2)</f>
        <v>0</v>
      </c>
      <c r="K135" s="184" t="s">
        <v>120</v>
      </c>
      <c r="L135" s="29"/>
      <c r="M135" s="32" t="s">
        <v>1</v>
      </c>
      <c r="N135" s="117" t="s">
        <v>40</v>
      </c>
      <c r="O135" s="118"/>
      <c r="P135" s="119">
        <f>O135*H135</f>
        <v>0</v>
      </c>
      <c r="Q135" s="119">
        <v>0</v>
      </c>
      <c r="R135" s="119">
        <f>Q135*H135</f>
        <v>0</v>
      </c>
      <c r="S135" s="119">
        <v>0</v>
      </c>
      <c r="T135" s="120">
        <f>S135*H135</f>
        <v>0</v>
      </c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R135" s="121" t="s">
        <v>121</v>
      </c>
      <c r="AT135" s="121" t="s">
        <v>116</v>
      </c>
      <c r="AU135" s="121" t="s">
        <v>83</v>
      </c>
      <c r="AY135" s="47" t="s">
        <v>114</v>
      </c>
      <c r="BE135" s="122">
        <f>IF(N135="základní",J135,0)</f>
        <v>0</v>
      </c>
      <c r="BF135" s="122">
        <f>IF(N135="snížená",J135,0)</f>
        <v>0</v>
      </c>
      <c r="BG135" s="122">
        <f>IF(N135="zákl. přenesená",J135,0)</f>
        <v>0</v>
      </c>
      <c r="BH135" s="122">
        <f>IF(N135="sníž. přenesená",J135,0)</f>
        <v>0</v>
      </c>
      <c r="BI135" s="122">
        <f>IF(N135="nulová",J135,0)</f>
        <v>0</v>
      </c>
      <c r="BJ135" s="47" t="s">
        <v>80</v>
      </c>
      <c r="BK135" s="122">
        <f>ROUND(I135*H135,2)</f>
        <v>0</v>
      </c>
      <c r="BL135" s="47" t="s">
        <v>121</v>
      </c>
      <c r="BM135" s="121" t="s">
        <v>147</v>
      </c>
    </row>
    <row r="136" spans="1:65" s="57" customFormat="1" ht="24.2" customHeight="1">
      <c r="A136" s="139"/>
      <c r="B136" s="142"/>
      <c r="C136" s="182" t="s">
        <v>148</v>
      </c>
      <c r="D136" s="182" t="s">
        <v>116</v>
      </c>
      <c r="E136" s="183" t="s">
        <v>149</v>
      </c>
      <c r="F136" s="184" t="s">
        <v>150</v>
      </c>
      <c r="G136" s="185" t="s">
        <v>119</v>
      </c>
      <c r="H136" s="186">
        <v>70</v>
      </c>
      <c r="I136" s="31"/>
      <c r="J136" s="202">
        <f>ROUND(I136*H136,2)</f>
        <v>0</v>
      </c>
      <c r="K136" s="184" t="s">
        <v>120</v>
      </c>
      <c r="L136" s="29"/>
      <c r="M136" s="32" t="s">
        <v>1</v>
      </c>
      <c r="N136" s="117" t="s">
        <v>40</v>
      </c>
      <c r="O136" s="118"/>
      <c r="P136" s="119">
        <f>O136*H136</f>
        <v>0</v>
      </c>
      <c r="Q136" s="119">
        <v>0</v>
      </c>
      <c r="R136" s="119">
        <f>Q136*H136</f>
        <v>0</v>
      </c>
      <c r="S136" s="119">
        <v>0</v>
      </c>
      <c r="T136" s="120">
        <f>S136*H136</f>
        <v>0</v>
      </c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R136" s="121" t="s">
        <v>121</v>
      </c>
      <c r="AT136" s="121" t="s">
        <v>116</v>
      </c>
      <c r="AU136" s="121" t="s">
        <v>83</v>
      </c>
      <c r="AY136" s="47" t="s">
        <v>114</v>
      </c>
      <c r="BE136" s="122">
        <f>IF(N136="základní",J136,0)</f>
        <v>0</v>
      </c>
      <c r="BF136" s="122">
        <f>IF(N136="snížená",J136,0)</f>
        <v>0</v>
      </c>
      <c r="BG136" s="122">
        <f>IF(N136="zákl. přenesená",J136,0)</f>
        <v>0</v>
      </c>
      <c r="BH136" s="122">
        <f>IF(N136="sníž. přenesená",J136,0)</f>
        <v>0</v>
      </c>
      <c r="BI136" s="122">
        <f>IF(N136="nulová",J136,0)</f>
        <v>0</v>
      </c>
      <c r="BJ136" s="47" t="s">
        <v>80</v>
      </c>
      <c r="BK136" s="122">
        <f>ROUND(I136*H136,2)</f>
        <v>0</v>
      </c>
      <c r="BL136" s="47" t="s">
        <v>121</v>
      </c>
      <c r="BM136" s="121" t="s">
        <v>151</v>
      </c>
    </row>
    <row r="137" spans="1:65" s="33" customFormat="1">
      <c r="A137" s="187"/>
      <c r="B137" s="188"/>
      <c r="C137" s="187"/>
      <c r="D137" s="189" t="s">
        <v>123</v>
      </c>
      <c r="E137" s="190" t="s">
        <v>1</v>
      </c>
      <c r="F137" s="191" t="s">
        <v>152</v>
      </c>
      <c r="G137" s="187"/>
      <c r="H137" s="192">
        <v>70</v>
      </c>
      <c r="J137" s="187"/>
      <c r="K137" s="187"/>
      <c r="L137" s="123"/>
      <c r="M137" s="125"/>
      <c r="N137" s="126"/>
      <c r="O137" s="126"/>
      <c r="P137" s="126"/>
      <c r="Q137" s="126"/>
      <c r="R137" s="126"/>
      <c r="S137" s="126"/>
      <c r="T137" s="127"/>
      <c r="AT137" s="124" t="s">
        <v>123</v>
      </c>
      <c r="AU137" s="124" t="s">
        <v>83</v>
      </c>
      <c r="AV137" s="33" t="s">
        <v>83</v>
      </c>
      <c r="AW137" s="33" t="s">
        <v>31</v>
      </c>
      <c r="AX137" s="33" t="s">
        <v>80</v>
      </c>
      <c r="AY137" s="124" t="s">
        <v>114</v>
      </c>
    </row>
    <row r="138" spans="1:65" s="57" customFormat="1" ht="16.5" customHeight="1">
      <c r="A138" s="139"/>
      <c r="B138" s="142"/>
      <c r="C138" s="197" t="s">
        <v>153</v>
      </c>
      <c r="D138" s="197" t="s">
        <v>154</v>
      </c>
      <c r="E138" s="198" t="s">
        <v>155</v>
      </c>
      <c r="F138" s="199" t="s">
        <v>156</v>
      </c>
      <c r="G138" s="200" t="s">
        <v>157</v>
      </c>
      <c r="H138" s="201">
        <v>1.4</v>
      </c>
      <c r="I138" s="35"/>
      <c r="J138" s="203">
        <f>ROUND(I138*H138,2)</f>
        <v>0</v>
      </c>
      <c r="K138" s="199" t="s">
        <v>120</v>
      </c>
      <c r="L138" s="133"/>
      <c r="M138" s="36" t="s">
        <v>1</v>
      </c>
      <c r="N138" s="134" t="s">
        <v>40</v>
      </c>
      <c r="O138" s="118"/>
      <c r="P138" s="119">
        <f>O138*H138</f>
        <v>0</v>
      </c>
      <c r="Q138" s="119">
        <v>1E-3</v>
      </c>
      <c r="R138" s="119">
        <f>Q138*H138</f>
        <v>1.4E-3</v>
      </c>
      <c r="S138" s="119">
        <v>0</v>
      </c>
      <c r="T138" s="120">
        <f>S138*H138</f>
        <v>0</v>
      </c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R138" s="121" t="s">
        <v>153</v>
      </c>
      <c r="AT138" s="121" t="s">
        <v>154</v>
      </c>
      <c r="AU138" s="121" t="s">
        <v>83</v>
      </c>
      <c r="AY138" s="47" t="s">
        <v>114</v>
      </c>
      <c r="BE138" s="122">
        <f>IF(N138="základní",J138,0)</f>
        <v>0</v>
      </c>
      <c r="BF138" s="122">
        <f>IF(N138="snížená",J138,0)</f>
        <v>0</v>
      </c>
      <c r="BG138" s="122">
        <f>IF(N138="zákl. přenesená",J138,0)</f>
        <v>0</v>
      </c>
      <c r="BH138" s="122">
        <f>IF(N138="sníž. přenesená",J138,0)</f>
        <v>0</v>
      </c>
      <c r="BI138" s="122">
        <f>IF(N138="nulová",J138,0)</f>
        <v>0</v>
      </c>
      <c r="BJ138" s="47" t="s">
        <v>80</v>
      </c>
      <c r="BK138" s="122">
        <f>ROUND(I138*H138,2)</f>
        <v>0</v>
      </c>
      <c r="BL138" s="47" t="s">
        <v>121</v>
      </c>
      <c r="BM138" s="121" t="s">
        <v>158</v>
      </c>
    </row>
    <row r="139" spans="1:65" s="33" customFormat="1">
      <c r="A139" s="187"/>
      <c r="B139" s="188"/>
      <c r="C139" s="187"/>
      <c r="D139" s="189" t="s">
        <v>123</v>
      </c>
      <c r="E139" s="187"/>
      <c r="F139" s="191" t="s">
        <v>159</v>
      </c>
      <c r="G139" s="187"/>
      <c r="H139" s="192">
        <v>1.4</v>
      </c>
      <c r="J139" s="187"/>
      <c r="K139" s="187"/>
      <c r="L139" s="123"/>
      <c r="M139" s="125"/>
      <c r="N139" s="126"/>
      <c r="O139" s="126"/>
      <c r="P139" s="126"/>
      <c r="Q139" s="126"/>
      <c r="R139" s="126"/>
      <c r="S139" s="126"/>
      <c r="T139" s="127"/>
      <c r="AT139" s="124" t="s">
        <v>123</v>
      </c>
      <c r="AU139" s="124" t="s">
        <v>83</v>
      </c>
      <c r="AV139" s="33" t="s">
        <v>83</v>
      </c>
      <c r="AW139" s="33" t="s">
        <v>3</v>
      </c>
      <c r="AX139" s="33" t="s">
        <v>80</v>
      </c>
      <c r="AY139" s="124" t="s">
        <v>114</v>
      </c>
    </row>
    <row r="140" spans="1:65" s="57" customFormat="1" ht="21.75" customHeight="1">
      <c r="A140" s="139"/>
      <c r="B140" s="142"/>
      <c r="C140" s="182" t="s">
        <v>160</v>
      </c>
      <c r="D140" s="182" t="s">
        <v>116</v>
      </c>
      <c r="E140" s="183" t="s">
        <v>161</v>
      </c>
      <c r="F140" s="184" t="s">
        <v>162</v>
      </c>
      <c r="G140" s="185" t="s">
        <v>119</v>
      </c>
      <c r="H140" s="186">
        <v>70</v>
      </c>
      <c r="I140" s="31"/>
      <c r="J140" s="202">
        <f>ROUND(I140*H140,2)</f>
        <v>0</v>
      </c>
      <c r="K140" s="184" t="s">
        <v>120</v>
      </c>
      <c r="L140" s="29"/>
      <c r="M140" s="32" t="s">
        <v>1</v>
      </c>
      <c r="N140" s="117" t="s">
        <v>40</v>
      </c>
      <c r="O140" s="118"/>
      <c r="P140" s="119">
        <f>O140*H140</f>
        <v>0</v>
      </c>
      <c r="Q140" s="119">
        <v>0</v>
      </c>
      <c r="R140" s="119">
        <f>Q140*H140</f>
        <v>0</v>
      </c>
      <c r="S140" s="119">
        <v>0</v>
      </c>
      <c r="T140" s="120">
        <f>S140*H140</f>
        <v>0</v>
      </c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R140" s="121" t="s">
        <v>121</v>
      </c>
      <c r="AT140" s="121" t="s">
        <v>116</v>
      </c>
      <c r="AU140" s="121" t="s">
        <v>83</v>
      </c>
      <c r="AY140" s="47" t="s">
        <v>114</v>
      </c>
      <c r="BE140" s="122">
        <f>IF(N140="základní",J140,0)</f>
        <v>0</v>
      </c>
      <c r="BF140" s="122">
        <f>IF(N140="snížená",J140,0)</f>
        <v>0</v>
      </c>
      <c r="BG140" s="122">
        <f>IF(N140="zákl. přenesená",J140,0)</f>
        <v>0</v>
      </c>
      <c r="BH140" s="122">
        <f>IF(N140="sníž. přenesená",J140,0)</f>
        <v>0</v>
      </c>
      <c r="BI140" s="122">
        <f>IF(N140="nulová",J140,0)</f>
        <v>0</v>
      </c>
      <c r="BJ140" s="47" t="s">
        <v>80</v>
      </c>
      <c r="BK140" s="122">
        <f>ROUND(I140*H140,2)</f>
        <v>0</v>
      </c>
      <c r="BL140" s="47" t="s">
        <v>121</v>
      </c>
      <c r="BM140" s="121" t="s">
        <v>163</v>
      </c>
    </row>
    <row r="141" spans="1:65" s="57" customFormat="1" ht="16.5" customHeight="1">
      <c r="A141" s="139"/>
      <c r="B141" s="142"/>
      <c r="C141" s="182" t="s">
        <v>164</v>
      </c>
      <c r="D141" s="182" t="s">
        <v>116</v>
      </c>
      <c r="E141" s="183" t="s">
        <v>165</v>
      </c>
      <c r="F141" s="184" t="s">
        <v>166</v>
      </c>
      <c r="G141" s="185" t="s">
        <v>119</v>
      </c>
      <c r="H141" s="186">
        <v>70</v>
      </c>
      <c r="I141" s="31"/>
      <c r="J141" s="202">
        <f>ROUND(I141*H141,2)</f>
        <v>0</v>
      </c>
      <c r="K141" s="184" t="s">
        <v>120</v>
      </c>
      <c r="L141" s="29"/>
      <c r="M141" s="32" t="s">
        <v>1</v>
      </c>
      <c r="N141" s="117" t="s">
        <v>40</v>
      </c>
      <c r="O141" s="118"/>
      <c r="P141" s="119">
        <f>O141*H141</f>
        <v>0</v>
      </c>
      <c r="Q141" s="119">
        <v>0</v>
      </c>
      <c r="R141" s="119">
        <f>Q141*H141</f>
        <v>0</v>
      </c>
      <c r="S141" s="119">
        <v>0</v>
      </c>
      <c r="T141" s="120">
        <f>S141*H141</f>
        <v>0</v>
      </c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R141" s="121" t="s">
        <v>121</v>
      </c>
      <c r="AT141" s="121" t="s">
        <v>116</v>
      </c>
      <c r="AU141" s="121" t="s">
        <v>83</v>
      </c>
      <c r="AY141" s="47" t="s">
        <v>114</v>
      </c>
      <c r="BE141" s="122">
        <f>IF(N141="základní",J141,0)</f>
        <v>0</v>
      </c>
      <c r="BF141" s="122">
        <f>IF(N141="snížená",J141,0)</f>
        <v>0</v>
      </c>
      <c r="BG141" s="122">
        <f>IF(N141="zákl. přenesená",J141,0)</f>
        <v>0</v>
      </c>
      <c r="BH141" s="122">
        <f>IF(N141="sníž. přenesená",J141,0)</f>
        <v>0</v>
      </c>
      <c r="BI141" s="122">
        <f>IF(N141="nulová",J141,0)</f>
        <v>0</v>
      </c>
      <c r="BJ141" s="47" t="s">
        <v>80</v>
      </c>
      <c r="BK141" s="122">
        <f>ROUND(I141*H141,2)</f>
        <v>0</v>
      </c>
      <c r="BL141" s="47" t="s">
        <v>121</v>
      </c>
      <c r="BM141" s="121" t="s">
        <v>167</v>
      </c>
    </row>
    <row r="142" spans="1:65" s="30" customFormat="1" ht="22.9" customHeight="1">
      <c r="A142" s="175"/>
      <c r="B142" s="176"/>
      <c r="C142" s="175"/>
      <c r="D142" s="177" t="s">
        <v>74</v>
      </c>
      <c r="E142" s="180" t="s">
        <v>140</v>
      </c>
      <c r="F142" s="180" t="s">
        <v>168</v>
      </c>
      <c r="G142" s="175"/>
      <c r="H142" s="175"/>
      <c r="J142" s="181">
        <f>BK142</f>
        <v>0</v>
      </c>
      <c r="K142" s="175"/>
      <c r="L142" s="109"/>
      <c r="M142" s="111"/>
      <c r="N142" s="112"/>
      <c r="O142" s="112"/>
      <c r="P142" s="113">
        <f>SUM(P143:P151)</f>
        <v>0</v>
      </c>
      <c r="Q142" s="112"/>
      <c r="R142" s="113">
        <f>SUM(R143:R151)</f>
        <v>90.508200000000002</v>
      </c>
      <c r="S142" s="112"/>
      <c r="T142" s="114">
        <f>SUM(T143:T151)</f>
        <v>0</v>
      </c>
      <c r="AR142" s="110" t="s">
        <v>80</v>
      </c>
      <c r="AT142" s="115" t="s">
        <v>74</v>
      </c>
      <c r="AU142" s="115" t="s">
        <v>80</v>
      </c>
      <c r="AY142" s="110" t="s">
        <v>114</v>
      </c>
      <c r="BK142" s="116">
        <f>SUM(BK143:BK151)</f>
        <v>0</v>
      </c>
    </row>
    <row r="143" spans="1:65" s="57" customFormat="1" ht="24.2" customHeight="1">
      <c r="A143" s="139"/>
      <c r="B143" s="142"/>
      <c r="C143" s="182" t="s">
        <v>169</v>
      </c>
      <c r="D143" s="182" t="s">
        <v>116</v>
      </c>
      <c r="E143" s="183" t="s">
        <v>170</v>
      </c>
      <c r="F143" s="184" t="s">
        <v>171</v>
      </c>
      <c r="G143" s="185" t="s">
        <v>119</v>
      </c>
      <c r="H143" s="186">
        <v>255</v>
      </c>
      <c r="I143" s="31"/>
      <c r="J143" s="202">
        <f>ROUND(I143*H143,2)</f>
        <v>0</v>
      </c>
      <c r="K143" s="184" t="s">
        <v>120</v>
      </c>
      <c r="L143" s="29"/>
      <c r="M143" s="32" t="s">
        <v>1</v>
      </c>
      <c r="N143" s="117" t="s">
        <v>40</v>
      </c>
      <c r="O143" s="118"/>
      <c r="P143" s="119">
        <f>O143*H143</f>
        <v>0</v>
      </c>
      <c r="Q143" s="119">
        <v>0.23</v>
      </c>
      <c r="R143" s="119">
        <f>Q143*H143</f>
        <v>58.65</v>
      </c>
      <c r="S143" s="119">
        <v>0</v>
      </c>
      <c r="T143" s="120">
        <f>S143*H143</f>
        <v>0</v>
      </c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R143" s="121" t="s">
        <v>121</v>
      </c>
      <c r="AT143" s="121" t="s">
        <v>116</v>
      </c>
      <c r="AU143" s="121" t="s">
        <v>83</v>
      </c>
      <c r="AY143" s="47" t="s">
        <v>114</v>
      </c>
      <c r="BE143" s="122">
        <f>IF(N143="základní",J143,0)</f>
        <v>0</v>
      </c>
      <c r="BF143" s="122">
        <f>IF(N143="snížená",J143,0)</f>
        <v>0</v>
      </c>
      <c r="BG143" s="122">
        <f>IF(N143="zákl. přenesená",J143,0)</f>
        <v>0</v>
      </c>
      <c r="BH143" s="122">
        <f>IF(N143="sníž. přenesená",J143,0)</f>
        <v>0</v>
      </c>
      <c r="BI143" s="122">
        <f>IF(N143="nulová",J143,0)</f>
        <v>0</v>
      </c>
      <c r="BJ143" s="47" t="s">
        <v>80</v>
      </c>
      <c r="BK143" s="122">
        <f>ROUND(I143*H143,2)</f>
        <v>0</v>
      </c>
      <c r="BL143" s="47" t="s">
        <v>121</v>
      </c>
      <c r="BM143" s="121" t="s">
        <v>172</v>
      </c>
    </row>
    <row r="144" spans="1:65" s="57" customFormat="1" ht="33" customHeight="1">
      <c r="A144" s="139"/>
      <c r="B144" s="142"/>
      <c r="C144" s="182" t="s">
        <v>8</v>
      </c>
      <c r="D144" s="182" t="s">
        <v>116</v>
      </c>
      <c r="E144" s="183" t="s">
        <v>173</v>
      </c>
      <c r="F144" s="184" t="s">
        <v>174</v>
      </c>
      <c r="G144" s="185" t="s">
        <v>119</v>
      </c>
      <c r="H144" s="186">
        <v>280</v>
      </c>
      <c r="I144" s="31"/>
      <c r="J144" s="202">
        <f>ROUND(I144*H144,2)</f>
        <v>0</v>
      </c>
      <c r="K144" s="184" t="s">
        <v>120</v>
      </c>
      <c r="L144" s="29"/>
      <c r="M144" s="32" t="s">
        <v>1</v>
      </c>
      <c r="N144" s="117" t="s">
        <v>40</v>
      </c>
      <c r="O144" s="118"/>
      <c r="P144" s="119">
        <f>O144*H144</f>
        <v>0</v>
      </c>
      <c r="Q144" s="119">
        <v>8.9219999999999994E-2</v>
      </c>
      <c r="R144" s="119">
        <f>Q144*H144</f>
        <v>24.9816</v>
      </c>
      <c r="S144" s="119">
        <v>0</v>
      </c>
      <c r="T144" s="120">
        <f>S144*H144</f>
        <v>0</v>
      </c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R144" s="121" t="s">
        <v>121</v>
      </c>
      <c r="AT144" s="121" t="s">
        <v>116</v>
      </c>
      <c r="AU144" s="121" t="s">
        <v>83</v>
      </c>
      <c r="AY144" s="47" t="s">
        <v>114</v>
      </c>
      <c r="BE144" s="122">
        <f>IF(N144="základní",J144,0)</f>
        <v>0</v>
      </c>
      <c r="BF144" s="122">
        <f>IF(N144="snížená",J144,0)</f>
        <v>0</v>
      </c>
      <c r="BG144" s="122">
        <f>IF(N144="zákl. přenesená",J144,0)</f>
        <v>0</v>
      </c>
      <c r="BH144" s="122">
        <f>IF(N144="sníž. přenesená",J144,0)</f>
        <v>0</v>
      </c>
      <c r="BI144" s="122">
        <f>IF(N144="nulová",J144,0)</f>
        <v>0</v>
      </c>
      <c r="BJ144" s="47" t="s">
        <v>80</v>
      </c>
      <c r="BK144" s="122">
        <f>ROUND(I144*H144,2)</f>
        <v>0</v>
      </c>
      <c r="BL144" s="47" t="s">
        <v>121</v>
      </c>
      <c r="BM144" s="121" t="s">
        <v>175</v>
      </c>
    </row>
    <row r="145" spans="1:65" s="34" customFormat="1">
      <c r="A145" s="193"/>
      <c r="B145" s="194"/>
      <c r="C145" s="193"/>
      <c r="D145" s="189" t="s">
        <v>123</v>
      </c>
      <c r="E145" s="195" t="s">
        <v>1</v>
      </c>
      <c r="F145" s="196" t="s">
        <v>176</v>
      </c>
      <c r="G145" s="193"/>
      <c r="H145" s="195" t="s">
        <v>1</v>
      </c>
      <c r="J145" s="193"/>
      <c r="K145" s="193"/>
      <c r="L145" s="128"/>
      <c r="M145" s="130"/>
      <c r="N145" s="131"/>
      <c r="O145" s="131"/>
      <c r="P145" s="131"/>
      <c r="Q145" s="131"/>
      <c r="R145" s="131"/>
      <c r="S145" s="131"/>
      <c r="T145" s="132"/>
      <c r="AT145" s="129" t="s">
        <v>123</v>
      </c>
      <c r="AU145" s="129" t="s">
        <v>83</v>
      </c>
      <c r="AV145" s="34" t="s">
        <v>80</v>
      </c>
      <c r="AW145" s="34" t="s">
        <v>31</v>
      </c>
      <c r="AX145" s="34" t="s">
        <v>75</v>
      </c>
      <c r="AY145" s="129" t="s">
        <v>114</v>
      </c>
    </row>
    <row r="146" spans="1:65" s="33" customFormat="1">
      <c r="A146" s="187"/>
      <c r="B146" s="188"/>
      <c r="C146" s="187"/>
      <c r="D146" s="189" t="s">
        <v>123</v>
      </c>
      <c r="E146" s="190" t="s">
        <v>1</v>
      </c>
      <c r="F146" s="191" t="s">
        <v>177</v>
      </c>
      <c r="G146" s="187"/>
      <c r="H146" s="192">
        <v>280</v>
      </c>
      <c r="J146" s="187"/>
      <c r="K146" s="187"/>
      <c r="L146" s="123"/>
      <c r="M146" s="125"/>
      <c r="N146" s="126"/>
      <c r="O146" s="126"/>
      <c r="P146" s="126"/>
      <c r="Q146" s="126"/>
      <c r="R146" s="126"/>
      <c r="S146" s="126"/>
      <c r="T146" s="127"/>
      <c r="AT146" s="124" t="s">
        <v>123</v>
      </c>
      <c r="AU146" s="124" t="s">
        <v>83</v>
      </c>
      <c r="AV146" s="33" t="s">
        <v>83</v>
      </c>
      <c r="AW146" s="33" t="s">
        <v>31</v>
      </c>
      <c r="AX146" s="33" t="s">
        <v>80</v>
      </c>
      <c r="AY146" s="124" t="s">
        <v>114</v>
      </c>
    </row>
    <row r="147" spans="1:65" s="57" customFormat="1" ht="24.2" customHeight="1">
      <c r="A147" s="139"/>
      <c r="B147" s="142"/>
      <c r="C147" s="197" t="s">
        <v>178</v>
      </c>
      <c r="D147" s="197" t="s">
        <v>154</v>
      </c>
      <c r="E147" s="198" t="s">
        <v>179</v>
      </c>
      <c r="F147" s="199" t="s">
        <v>180</v>
      </c>
      <c r="G147" s="200" t="s">
        <v>119</v>
      </c>
      <c r="H147" s="201">
        <v>51.5</v>
      </c>
      <c r="I147" s="35"/>
      <c r="J147" s="203">
        <f>ROUND(I147*H147,2)</f>
        <v>0</v>
      </c>
      <c r="K147" s="199" t="s">
        <v>120</v>
      </c>
      <c r="L147" s="133"/>
      <c r="M147" s="36" t="s">
        <v>1</v>
      </c>
      <c r="N147" s="134" t="s">
        <v>40</v>
      </c>
      <c r="O147" s="118"/>
      <c r="P147" s="119">
        <f>O147*H147</f>
        <v>0</v>
      </c>
      <c r="Q147" s="119">
        <v>0.13200000000000001</v>
      </c>
      <c r="R147" s="119">
        <f>Q147*H147</f>
        <v>6.798</v>
      </c>
      <c r="S147" s="119">
        <v>0</v>
      </c>
      <c r="T147" s="120">
        <f>S147*H147</f>
        <v>0</v>
      </c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R147" s="121" t="s">
        <v>153</v>
      </c>
      <c r="AT147" s="121" t="s">
        <v>154</v>
      </c>
      <c r="AU147" s="121" t="s">
        <v>83</v>
      </c>
      <c r="AY147" s="47" t="s">
        <v>114</v>
      </c>
      <c r="BE147" s="122">
        <f>IF(N147="základní",J147,0)</f>
        <v>0</v>
      </c>
      <c r="BF147" s="122">
        <f>IF(N147="snížená",J147,0)</f>
        <v>0</v>
      </c>
      <c r="BG147" s="122">
        <f>IF(N147="zákl. přenesená",J147,0)</f>
        <v>0</v>
      </c>
      <c r="BH147" s="122">
        <f>IF(N147="sníž. přenesená",J147,0)</f>
        <v>0</v>
      </c>
      <c r="BI147" s="122">
        <f>IF(N147="nulová",J147,0)</f>
        <v>0</v>
      </c>
      <c r="BJ147" s="47" t="s">
        <v>80</v>
      </c>
      <c r="BK147" s="122">
        <f>ROUND(I147*H147,2)</f>
        <v>0</v>
      </c>
      <c r="BL147" s="47" t="s">
        <v>121</v>
      </c>
      <c r="BM147" s="121" t="s">
        <v>181</v>
      </c>
    </row>
    <row r="148" spans="1:65" s="34" customFormat="1">
      <c r="A148" s="193"/>
      <c r="B148" s="194"/>
      <c r="C148" s="193"/>
      <c r="D148" s="189" t="s">
        <v>123</v>
      </c>
      <c r="E148" s="195" t="s">
        <v>1</v>
      </c>
      <c r="F148" s="196" t="s">
        <v>182</v>
      </c>
      <c r="G148" s="193"/>
      <c r="H148" s="195" t="s">
        <v>1</v>
      </c>
      <c r="J148" s="193"/>
      <c r="K148" s="193"/>
      <c r="L148" s="128"/>
      <c r="M148" s="130"/>
      <c r="N148" s="131"/>
      <c r="O148" s="131"/>
      <c r="P148" s="131"/>
      <c r="Q148" s="131"/>
      <c r="R148" s="131"/>
      <c r="S148" s="131"/>
      <c r="T148" s="132"/>
      <c r="AT148" s="129" t="s">
        <v>123</v>
      </c>
      <c r="AU148" s="129" t="s">
        <v>83</v>
      </c>
      <c r="AV148" s="34" t="s">
        <v>80</v>
      </c>
      <c r="AW148" s="34" t="s">
        <v>31</v>
      </c>
      <c r="AX148" s="34" t="s">
        <v>75</v>
      </c>
      <c r="AY148" s="129" t="s">
        <v>114</v>
      </c>
    </row>
    <row r="149" spans="1:65" s="33" customFormat="1">
      <c r="A149" s="187"/>
      <c r="B149" s="188"/>
      <c r="C149" s="187"/>
      <c r="D149" s="189" t="s">
        <v>123</v>
      </c>
      <c r="E149" s="190" t="s">
        <v>1</v>
      </c>
      <c r="F149" s="191" t="s">
        <v>183</v>
      </c>
      <c r="G149" s="187"/>
      <c r="H149" s="192">
        <v>50</v>
      </c>
      <c r="J149" s="187"/>
      <c r="K149" s="187"/>
      <c r="L149" s="123"/>
      <c r="M149" s="125"/>
      <c r="N149" s="126"/>
      <c r="O149" s="126"/>
      <c r="P149" s="126"/>
      <c r="Q149" s="126"/>
      <c r="R149" s="126"/>
      <c r="S149" s="126"/>
      <c r="T149" s="127"/>
      <c r="AT149" s="124" t="s">
        <v>123</v>
      </c>
      <c r="AU149" s="124" t="s">
        <v>83</v>
      </c>
      <c r="AV149" s="33" t="s">
        <v>83</v>
      </c>
      <c r="AW149" s="33" t="s">
        <v>31</v>
      </c>
      <c r="AX149" s="33" t="s">
        <v>80</v>
      </c>
      <c r="AY149" s="124" t="s">
        <v>114</v>
      </c>
    </row>
    <row r="150" spans="1:65" s="33" customFormat="1">
      <c r="A150" s="187"/>
      <c r="B150" s="188"/>
      <c r="C150" s="187"/>
      <c r="D150" s="189" t="s">
        <v>123</v>
      </c>
      <c r="E150" s="187"/>
      <c r="F150" s="191" t="s">
        <v>184</v>
      </c>
      <c r="G150" s="187"/>
      <c r="H150" s="192">
        <v>51.5</v>
      </c>
      <c r="J150" s="187"/>
      <c r="K150" s="187"/>
      <c r="L150" s="123"/>
      <c r="M150" s="125"/>
      <c r="N150" s="126"/>
      <c r="O150" s="126"/>
      <c r="P150" s="126"/>
      <c r="Q150" s="126"/>
      <c r="R150" s="126"/>
      <c r="S150" s="126"/>
      <c r="T150" s="127"/>
      <c r="AT150" s="124" t="s">
        <v>123</v>
      </c>
      <c r="AU150" s="124" t="s">
        <v>83</v>
      </c>
      <c r="AV150" s="33" t="s">
        <v>83</v>
      </c>
      <c r="AW150" s="33" t="s">
        <v>3</v>
      </c>
      <c r="AX150" s="33" t="s">
        <v>80</v>
      </c>
      <c r="AY150" s="124" t="s">
        <v>114</v>
      </c>
    </row>
    <row r="151" spans="1:65" s="57" customFormat="1" ht="24.2" customHeight="1">
      <c r="A151" s="139"/>
      <c r="B151" s="142"/>
      <c r="C151" s="197" t="s">
        <v>185</v>
      </c>
      <c r="D151" s="197" t="s">
        <v>154</v>
      </c>
      <c r="E151" s="198" t="s">
        <v>186</v>
      </c>
      <c r="F151" s="199" t="s">
        <v>187</v>
      </c>
      <c r="G151" s="200" t="s">
        <v>119</v>
      </c>
      <c r="H151" s="201">
        <v>0.6</v>
      </c>
      <c r="I151" s="35"/>
      <c r="J151" s="203">
        <f>ROUND(I151*H151,2)</f>
        <v>0</v>
      </c>
      <c r="K151" s="199" t="s">
        <v>120</v>
      </c>
      <c r="L151" s="133"/>
      <c r="M151" s="36" t="s">
        <v>1</v>
      </c>
      <c r="N151" s="134" t="s">
        <v>40</v>
      </c>
      <c r="O151" s="118"/>
      <c r="P151" s="119">
        <f>O151*H151</f>
        <v>0</v>
      </c>
      <c r="Q151" s="119">
        <v>0.13100000000000001</v>
      </c>
      <c r="R151" s="119">
        <f>Q151*H151</f>
        <v>7.8600000000000003E-2</v>
      </c>
      <c r="S151" s="119">
        <v>0</v>
      </c>
      <c r="T151" s="120">
        <f>S151*H151</f>
        <v>0</v>
      </c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R151" s="121" t="s">
        <v>153</v>
      </c>
      <c r="AT151" s="121" t="s">
        <v>154</v>
      </c>
      <c r="AU151" s="121" t="s">
        <v>83</v>
      </c>
      <c r="AY151" s="47" t="s">
        <v>114</v>
      </c>
      <c r="BE151" s="122">
        <f>IF(N151="základní",J151,0)</f>
        <v>0</v>
      </c>
      <c r="BF151" s="122">
        <f>IF(N151="snížená",J151,0)</f>
        <v>0</v>
      </c>
      <c r="BG151" s="122">
        <f>IF(N151="zákl. přenesená",J151,0)</f>
        <v>0</v>
      </c>
      <c r="BH151" s="122">
        <f>IF(N151="sníž. přenesená",J151,0)</f>
        <v>0</v>
      </c>
      <c r="BI151" s="122">
        <f>IF(N151="nulová",J151,0)</f>
        <v>0</v>
      </c>
      <c r="BJ151" s="47" t="s">
        <v>80</v>
      </c>
      <c r="BK151" s="122">
        <f>ROUND(I151*H151,2)</f>
        <v>0</v>
      </c>
      <c r="BL151" s="47" t="s">
        <v>121</v>
      </c>
      <c r="BM151" s="121" t="s">
        <v>188</v>
      </c>
    </row>
    <row r="152" spans="1:65" s="30" customFormat="1" ht="22.9" customHeight="1">
      <c r="A152" s="175"/>
      <c r="B152" s="176"/>
      <c r="C152" s="175"/>
      <c r="D152" s="177" t="s">
        <v>74</v>
      </c>
      <c r="E152" s="180" t="s">
        <v>160</v>
      </c>
      <c r="F152" s="180" t="s">
        <v>189</v>
      </c>
      <c r="G152" s="175"/>
      <c r="H152" s="175"/>
      <c r="J152" s="181">
        <f>BK152</f>
        <v>0</v>
      </c>
      <c r="K152" s="175"/>
      <c r="L152" s="109"/>
      <c r="M152" s="111"/>
      <c r="N152" s="112"/>
      <c r="O152" s="112"/>
      <c r="P152" s="113">
        <f>SUM(P153:P158)</f>
        <v>0</v>
      </c>
      <c r="Q152" s="112"/>
      <c r="R152" s="113">
        <f>SUM(R153:R158)</f>
        <v>74.298727999999997</v>
      </c>
      <c r="S152" s="112"/>
      <c r="T152" s="114">
        <f>SUM(T153:T158)</f>
        <v>0</v>
      </c>
      <c r="AR152" s="110" t="s">
        <v>80</v>
      </c>
      <c r="AT152" s="115" t="s">
        <v>74</v>
      </c>
      <c r="AU152" s="115" t="s">
        <v>80</v>
      </c>
      <c r="AY152" s="110" t="s">
        <v>114</v>
      </c>
      <c r="BK152" s="116">
        <f>SUM(BK153:BK158)</f>
        <v>0</v>
      </c>
    </row>
    <row r="153" spans="1:65" s="57" customFormat="1" ht="33" customHeight="1">
      <c r="A153" s="139"/>
      <c r="B153" s="142"/>
      <c r="C153" s="182" t="s">
        <v>190</v>
      </c>
      <c r="D153" s="182" t="s">
        <v>116</v>
      </c>
      <c r="E153" s="183" t="s">
        <v>191</v>
      </c>
      <c r="F153" s="184" t="s">
        <v>192</v>
      </c>
      <c r="G153" s="185" t="s">
        <v>127</v>
      </c>
      <c r="H153" s="186">
        <v>280</v>
      </c>
      <c r="I153" s="31"/>
      <c r="J153" s="202">
        <f>ROUND(I153*H153,2)</f>
        <v>0</v>
      </c>
      <c r="K153" s="184" t="s">
        <v>120</v>
      </c>
      <c r="L153" s="29"/>
      <c r="M153" s="32" t="s">
        <v>1</v>
      </c>
      <c r="N153" s="117" t="s">
        <v>40</v>
      </c>
      <c r="O153" s="118"/>
      <c r="P153" s="119">
        <f>O153*H153</f>
        <v>0</v>
      </c>
      <c r="Q153" s="119">
        <v>0.14041999999999999</v>
      </c>
      <c r="R153" s="119">
        <f>Q153*H153</f>
        <v>39.317599999999999</v>
      </c>
      <c r="S153" s="119">
        <v>0</v>
      </c>
      <c r="T153" s="120">
        <f>S153*H153</f>
        <v>0</v>
      </c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R153" s="121" t="s">
        <v>121</v>
      </c>
      <c r="AT153" s="121" t="s">
        <v>116</v>
      </c>
      <c r="AU153" s="121" t="s">
        <v>83</v>
      </c>
      <c r="AY153" s="47" t="s">
        <v>114</v>
      </c>
      <c r="BE153" s="122">
        <f>IF(N153="základní",J153,0)</f>
        <v>0</v>
      </c>
      <c r="BF153" s="122">
        <f>IF(N153="snížená",J153,0)</f>
        <v>0</v>
      </c>
      <c r="BG153" s="122">
        <f>IF(N153="zákl. přenesená",J153,0)</f>
        <v>0</v>
      </c>
      <c r="BH153" s="122">
        <f>IF(N153="sníž. přenesená",J153,0)</f>
        <v>0</v>
      </c>
      <c r="BI153" s="122">
        <f>IF(N153="nulová",J153,0)</f>
        <v>0</v>
      </c>
      <c r="BJ153" s="47" t="s">
        <v>80</v>
      </c>
      <c r="BK153" s="122">
        <f>ROUND(I153*H153,2)</f>
        <v>0</v>
      </c>
      <c r="BL153" s="47" t="s">
        <v>121</v>
      </c>
      <c r="BM153" s="121" t="s">
        <v>193</v>
      </c>
    </row>
    <row r="154" spans="1:65" s="57" customFormat="1" ht="16.5" customHeight="1">
      <c r="A154" s="139"/>
      <c r="B154" s="142"/>
      <c r="C154" s="197" t="s">
        <v>194</v>
      </c>
      <c r="D154" s="197" t="s">
        <v>154</v>
      </c>
      <c r="E154" s="198" t="s">
        <v>195</v>
      </c>
      <c r="F154" s="199" t="s">
        <v>196</v>
      </c>
      <c r="G154" s="200" t="s">
        <v>127</v>
      </c>
      <c r="H154" s="201">
        <v>285.60000000000002</v>
      </c>
      <c r="I154" s="35"/>
      <c r="J154" s="203">
        <f>ROUND(I154*H154,2)</f>
        <v>0</v>
      </c>
      <c r="K154" s="199" t="s">
        <v>120</v>
      </c>
      <c r="L154" s="133"/>
      <c r="M154" s="36" t="s">
        <v>1</v>
      </c>
      <c r="N154" s="134" t="s">
        <v>40</v>
      </c>
      <c r="O154" s="118"/>
      <c r="P154" s="119">
        <f>O154*H154</f>
        <v>0</v>
      </c>
      <c r="Q154" s="119">
        <v>5.6120000000000003E-2</v>
      </c>
      <c r="R154" s="119">
        <f>Q154*H154</f>
        <v>16.027871999999999</v>
      </c>
      <c r="S154" s="119">
        <v>0</v>
      </c>
      <c r="T154" s="120">
        <f>S154*H154</f>
        <v>0</v>
      </c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R154" s="121" t="s">
        <v>153</v>
      </c>
      <c r="AT154" s="121" t="s">
        <v>154</v>
      </c>
      <c r="AU154" s="121" t="s">
        <v>83</v>
      </c>
      <c r="AY154" s="47" t="s">
        <v>114</v>
      </c>
      <c r="BE154" s="122">
        <f>IF(N154="základní",J154,0)</f>
        <v>0</v>
      </c>
      <c r="BF154" s="122">
        <f>IF(N154="snížená",J154,0)</f>
        <v>0</v>
      </c>
      <c r="BG154" s="122">
        <f>IF(N154="zákl. přenesená",J154,0)</f>
        <v>0</v>
      </c>
      <c r="BH154" s="122">
        <f>IF(N154="sníž. přenesená",J154,0)</f>
        <v>0</v>
      </c>
      <c r="BI154" s="122">
        <f>IF(N154="nulová",J154,0)</f>
        <v>0</v>
      </c>
      <c r="BJ154" s="47" t="s">
        <v>80</v>
      </c>
      <c r="BK154" s="122">
        <f>ROUND(I154*H154,2)</f>
        <v>0</v>
      </c>
      <c r="BL154" s="47" t="s">
        <v>121</v>
      </c>
      <c r="BM154" s="121" t="s">
        <v>197</v>
      </c>
    </row>
    <row r="155" spans="1:65" s="33" customFormat="1">
      <c r="A155" s="187"/>
      <c r="B155" s="188"/>
      <c r="C155" s="187"/>
      <c r="D155" s="189" t="s">
        <v>123</v>
      </c>
      <c r="E155" s="187"/>
      <c r="F155" s="191" t="s">
        <v>198</v>
      </c>
      <c r="G155" s="187"/>
      <c r="H155" s="192">
        <v>285.60000000000002</v>
      </c>
      <c r="J155" s="187"/>
      <c r="K155" s="187"/>
      <c r="L155" s="123"/>
      <c r="M155" s="125"/>
      <c r="N155" s="126"/>
      <c r="O155" s="126"/>
      <c r="P155" s="126"/>
      <c r="Q155" s="126"/>
      <c r="R155" s="126"/>
      <c r="S155" s="126"/>
      <c r="T155" s="127"/>
      <c r="AT155" s="124" t="s">
        <v>123</v>
      </c>
      <c r="AU155" s="124" t="s">
        <v>83</v>
      </c>
      <c r="AV155" s="33" t="s">
        <v>83</v>
      </c>
      <c r="AW155" s="33" t="s">
        <v>3</v>
      </c>
      <c r="AX155" s="33" t="s">
        <v>80</v>
      </c>
      <c r="AY155" s="124" t="s">
        <v>114</v>
      </c>
    </row>
    <row r="156" spans="1:65" s="57" customFormat="1" ht="24.2" customHeight="1">
      <c r="A156" s="139"/>
      <c r="B156" s="142"/>
      <c r="C156" s="182" t="s">
        <v>199</v>
      </c>
      <c r="D156" s="182" t="s">
        <v>116</v>
      </c>
      <c r="E156" s="183" t="s">
        <v>200</v>
      </c>
      <c r="F156" s="184" t="s">
        <v>201</v>
      </c>
      <c r="G156" s="185" t="s">
        <v>132</v>
      </c>
      <c r="H156" s="186">
        <v>8.4</v>
      </c>
      <c r="I156" s="31"/>
      <c r="J156" s="202">
        <f>ROUND(I156*H156,2)</f>
        <v>0</v>
      </c>
      <c r="K156" s="184" t="s">
        <v>120</v>
      </c>
      <c r="L156" s="29"/>
      <c r="M156" s="32" t="s">
        <v>1</v>
      </c>
      <c r="N156" s="117" t="s">
        <v>40</v>
      </c>
      <c r="O156" s="118"/>
      <c r="P156" s="119">
        <f>O156*H156</f>
        <v>0</v>
      </c>
      <c r="Q156" s="119">
        <v>2.2563399999999998</v>
      </c>
      <c r="R156" s="119">
        <f>Q156*H156</f>
        <v>18.953256</v>
      </c>
      <c r="S156" s="119">
        <v>0</v>
      </c>
      <c r="T156" s="120">
        <f>S156*H156</f>
        <v>0</v>
      </c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R156" s="121" t="s">
        <v>121</v>
      </c>
      <c r="AT156" s="121" t="s">
        <v>116</v>
      </c>
      <c r="AU156" s="121" t="s">
        <v>83</v>
      </c>
      <c r="AY156" s="47" t="s">
        <v>114</v>
      </c>
      <c r="BE156" s="122">
        <f>IF(N156="základní",J156,0)</f>
        <v>0</v>
      </c>
      <c r="BF156" s="122">
        <f>IF(N156="snížená",J156,0)</f>
        <v>0</v>
      </c>
      <c r="BG156" s="122">
        <f>IF(N156="zákl. přenesená",J156,0)</f>
        <v>0</v>
      </c>
      <c r="BH156" s="122">
        <f>IF(N156="sníž. přenesená",J156,0)</f>
        <v>0</v>
      </c>
      <c r="BI156" s="122">
        <f>IF(N156="nulová",J156,0)</f>
        <v>0</v>
      </c>
      <c r="BJ156" s="47" t="s">
        <v>80</v>
      </c>
      <c r="BK156" s="122">
        <f>ROUND(I156*H156,2)</f>
        <v>0</v>
      </c>
      <c r="BL156" s="47" t="s">
        <v>121</v>
      </c>
      <c r="BM156" s="121" t="s">
        <v>202</v>
      </c>
    </row>
    <row r="157" spans="1:65" s="33" customFormat="1">
      <c r="A157" s="187"/>
      <c r="B157" s="188"/>
      <c r="C157" s="187"/>
      <c r="D157" s="189" t="s">
        <v>123</v>
      </c>
      <c r="E157" s="190" t="s">
        <v>1</v>
      </c>
      <c r="F157" s="191" t="s">
        <v>203</v>
      </c>
      <c r="G157" s="187"/>
      <c r="H157" s="192">
        <v>8.4</v>
      </c>
      <c r="J157" s="187"/>
      <c r="K157" s="187"/>
      <c r="L157" s="123"/>
      <c r="M157" s="125"/>
      <c r="N157" s="126"/>
      <c r="O157" s="126"/>
      <c r="P157" s="126"/>
      <c r="Q157" s="126"/>
      <c r="R157" s="126"/>
      <c r="S157" s="126"/>
      <c r="T157" s="127"/>
      <c r="AT157" s="124" t="s">
        <v>123</v>
      </c>
      <c r="AU157" s="124" t="s">
        <v>83</v>
      </c>
      <c r="AV157" s="33" t="s">
        <v>83</v>
      </c>
      <c r="AW157" s="33" t="s">
        <v>31</v>
      </c>
      <c r="AX157" s="33" t="s">
        <v>80</v>
      </c>
      <c r="AY157" s="124" t="s">
        <v>114</v>
      </c>
    </row>
    <row r="158" spans="1:65" s="57" customFormat="1" ht="24.2" customHeight="1">
      <c r="A158" s="139"/>
      <c r="B158" s="142"/>
      <c r="C158" s="182" t="s">
        <v>204</v>
      </c>
      <c r="D158" s="182" t="s">
        <v>116</v>
      </c>
      <c r="E158" s="183" t="s">
        <v>205</v>
      </c>
      <c r="F158" s="184" t="s">
        <v>206</v>
      </c>
      <c r="G158" s="185" t="s">
        <v>119</v>
      </c>
      <c r="H158" s="186">
        <v>255</v>
      </c>
      <c r="I158" s="31"/>
      <c r="J158" s="202">
        <f>ROUND(I158*H158,2)</f>
        <v>0</v>
      </c>
      <c r="K158" s="184" t="s">
        <v>120</v>
      </c>
      <c r="L158" s="29"/>
      <c r="M158" s="32" t="s">
        <v>1</v>
      </c>
      <c r="N158" s="117" t="s">
        <v>40</v>
      </c>
      <c r="O158" s="118"/>
      <c r="P158" s="119">
        <f>O158*H158</f>
        <v>0</v>
      </c>
      <c r="Q158" s="119">
        <v>0</v>
      </c>
      <c r="R158" s="119">
        <f>Q158*H158</f>
        <v>0</v>
      </c>
      <c r="S158" s="119">
        <v>0</v>
      </c>
      <c r="T158" s="120">
        <f>S158*H158</f>
        <v>0</v>
      </c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R158" s="121" t="s">
        <v>121</v>
      </c>
      <c r="AT158" s="121" t="s">
        <v>116</v>
      </c>
      <c r="AU158" s="121" t="s">
        <v>83</v>
      </c>
      <c r="AY158" s="47" t="s">
        <v>114</v>
      </c>
      <c r="BE158" s="122">
        <f>IF(N158="základní",J158,0)</f>
        <v>0</v>
      </c>
      <c r="BF158" s="122">
        <f>IF(N158="snížená",J158,0)</f>
        <v>0</v>
      </c>
      <c r="BG158" s="122">
        <f>IF(N158="zákl. přenesená",J158,0)</f>
        <v>0</v>
      </c>
      <c r="BH158" s="122">
        <f>IF(N158="sníž. přenesená",J158,0)</f>
        <v>0</v>
      </c>
      <c r="BI158" s="122">
        <f>IF(N158="nulová",J158,0)</f>
        <v>0</v>
      </c>
      <c r="BJ158" s="47" t="s">
        <v>80</v>
      </c>
      <c r="BK158" s="122">
        <f>ROUND(I158*H158,2)</f>
        <v>0</v>
      </c>
      <c r="BL158" s="47" t="s">
        <v>121</v>
      </c>
      <c r="BM158" s="121" t="s">
        <v>207</v>
      </c>
    </row>
    <row r="159" spans="1:65" s="30" customFormat="1" ht="22.9" customHeight="1">
      <c r="A159" s="175"/>
      <c r="B159" s="176"/>
      <c r="C159" s="175"/>
      <c r="D159" s="177" t="s">
        <v>74</v>
      </c>
      <c r="E159" s="180" t="s">
        <v>208</v>
      </c>
      <c r="F159" s="180" t="s">
        <v>209</v>
      </c>
      <c r="G159" s="175"/>
      <c r="H159" s="175"/>
      <c r="J159" s="181">
        <f>BK159</f>
        <v>0</v>
      </c>
      <c r="K159" s="175"/>
      <c r="L159" s="109"/>
      <c r="M159" s="111"/>
      <c r="N159" s="112"/>
      <c r="O159" s="112"/>
      <c r="P159" s="113">
        <f>SUM(P160:P165)</f>
        <v>0</v>
      </c>
      <c r="Q159" s="112"/>
      <c r="R159" s="113">
        <f>SUM(R160:R165)</f>
        <v>0</v>
      </c>
      <c r="S159" s="112"/>
      <c r="T159" s="114">
        <f>SUM(T160:T165)</f>
        <v>0</v>
      </c>
      <c r="AR159" s="110" t="s">
        <v>80</v>
      </c>
      <c r="AT159" s="115" t="s">
        <v>74</v>
      </c>
      <c r="AU159" s="115" t="s">
        <v>80</v>
      </c>
      <c r="AY159" s="110" t="s">
        <v>114</v>
      </c>
      <c r="BK159" s="116">
        <f>SUM(BK160:BK165)</f>
        <v>0</v>
      </c>
    </row>
    <row r="160" spans="1:65" s="57" customFormat="1" ht="21.75" customHeight="1">
      <c r="A160" s="139"/>
      <c r="B160" s="142"/>
      <c r="C160" s="182" t="s">
        <v>210</v>
      </c>
      <c r="D160" s="182" t="s">
        <v>116</v>
      </c>
      <c r="E160" s="183" t="s">
        <v>211</v>
      </c>
      <c r="F160" s="184" t="s">
        <v>212</v>
      </c>
      <c r="G160" s="185" t="s">
        <v>213</v>
      </c>
      <c r="H160" s="186">
        <v>57.4</v>
      </c>
      <c r="I160" s="31"/>
      <c r="J160" s="202">
        <f>ROUND(I160*H160,2)</f>
        <v>0</v>
      </c>
      <c r="K160" s="184" t="s">
        <v>120</v>
      </c>
      <c r="L160" s="29"/>
      <c r="M160" s="32" t="s">
        <v>1</v>
      </c>
      <c r="N160" s="117" t="s">
        <v>40</v>
      </c>
      <c r="O160" s="118"/>
      <c r="P160" s="119">
        <f>O160*H160</f>
        <v>0</v>
      </c>
      <c r="Q160" s="119">
        <v>0</v>
      </c>
      <c r="R160" s="119">
        <f>Q160*H160</f>
        <v>0</v>
      </c>
      <c r="S160" s="119">
        <v>0</v>
      </c>
      <c r="T160" s="120">
        <f>S160*H160</f>
        <v>0</v>
      </c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R160" s="121" t="s">
        <v>121</v>
      </c>
      <c r="AT160" s="121" t="s">
        <v>116</v>
      </c>
      <c r="AU160" s="121" t="s">
        <v>83</v>
      </c>
      <c r="AY160" s="47" t="s">
        <v>114</v>
      </c>
      <c r="BE160" s="122">
        <f>IF(N160="základní",J160,0)</f>
        <v>0</v>
      </c>
      <c r="BF160" s="122">
        <f>IF(N160="snížená",J160,0)</f>
        <v>0</v>
      </c>
      <c r="BG160" s="122">
        <f>IF(N160="zákl. přenesená",J160,0)</f>
        <v>0</v>
      </c>
      <c r="BH160" s="122">
        <f>IF(N160="sníž. přenesená",J160,0)</f>
        <v>0</v>
      </c>
      <c r="BI160" s="122">
        <f>IF(N160="nulová",J160,0)</f>
        <v>0</v>
      </c>
      <c r="BJ160" s="47" t="s">
        <v>80</v>
      </c>
      <c r="BK160" s="122">
        <f>ROUND(I160*H160,2)</f>
        <v>0</v>
      </c>
      <c r="BL160" s="47" t="s">
        <v>121</v>
      </c>
      <c r="BM160" s="121" t="s">
        <v>214</v>
      </c>
    </row>
    <row r="161" spans="1:65" s="57" customFormat="1" ht="24.2" customHeight="1">
      <c r="A161" s="139"/>
      <c r="B161" s="142"/>
      <c r="C161" s="182" t="s">
        <v>215</v>
      </c>
      <c r="D161" s="182" t="s">
        <v>116</v>
      </c>
      <c r="E161" s="183" t="s">
        <v>216</v>
      </c>
      <c r="F161" s="184" t="s">
        <v>217</v>
      </c>
      <c r="G161" s="185" t="s">
        <v>213</v>
      </c>
      <c r="H161" s="186">
        <v>1090.5999999999999</v>
      </c>
      <c r="I161" s="31"/>
      <c r="J161" s="202">
        <f>ROUND(I161*H161,2)</f>
        <v>0</v>
      </c>
      <c r="K161" s="184" t="s">
        <v>120</v>
      </c>
      <c r="L161" s="29"/>
      <c r="M161" s="32" t="s">
        <v>1</v>
      </c>
      <c r="N161" s="117" t="s">
        <v>40</v>
      </c>
      <c r="O161" s="118"/>
      <c r="P161" s="119">
        <f>O161*H161</f>
        <v>0</v>
      </c>
      <c r="Q161" s="119">
        <v>0</v>
      </c>
      <c r="R161" s="119">
        <f>Q161*H161</f>
        <v>0</v>
      </c>
      <c r="S161" s="119">
        <v>0</v>
      </c>
      <c r="T161" s="120">
        <f>S161*H161</f>
        <v>0</v>
      </c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R161" s="121" t="s">
        <v>121</v>
      </c>
      <c r="AT161" s="121" t="s">
        <v>116</v>
      </c>
      <c r="AU161" s="121" t="s">
        <v>83</v>
      </c>
      <c r="AY161" s="47" t="s">
        <v>114</v>
      </c>
      <c r="BE161" s="122">
        <f>IF(N161="základní",J161,0)</f>
        <v>0</v>
      </c>
      <c r="BF161" s="122">
        <f>IF(N161="snížená",J161,0)</f>
        <v>0</v>
      </c>
      <c r="BG161" s="122">
        <f>IF(N161="zákl. přenesená",J161,0)</f>
        <v>0</v>
      </c>
      <c r="BH161" s="122">
        <f>IF(N161="sníž. přenesená",J161,0)</f>
        <v>0</v>
      </c>
      <c r="BI161" s="122">
        <f>IF(N161="nulová",J161,0)</f>
        <v>0</v>
      </c>
      <c r="BJ161" s="47" t="s">
        <v>80</v>
      </c>
      <c r="BK161" s="122">
        <f>ROUND(I161*H161,2)</f>
        <v>0</v>
      </c>
      <c r="BL161" s="47" t="s">
        <v>121</v>
      </c>
      <c r="BM161" s="121" t="s">
        <v>218</v>
      </c>
    </row>
    <row r="162" spans="1:65" s="33" customFormat="1">
      <c r="A162" s="187"/>
      <c r="B162" s="188"/>
      <c r="C162" s="187"/>
      <c r="D162" s="189" t="s">
        <v>123</v>
      </c>
      <c r="E162" s="190" t="s">
        <v>1</v>
      </c>
      <c r="F162" s="191" t="s">
        <v>219</v>
      </c>
      <c r="G162" s="187"/>
      <c r="H162" s="192">
        <v>1090.5999999999999</v>
      </c>
      <c r="J162" s="187"/>
      <c r="K162" s="187"/>
      <c r="L162" s="123"/>
      <c r="M162" s="125"/>
      <c r="N162" s="126"/>
      <c r="O162" s="126"/>
      <c r="P162" s="126"/>
      <c r="Q162" s="126"/>
      <c r="R162" s="126"/>
      <c r="S162" s="126"/>
      <c r="T162" s="127"/>
      <c r="AT162" s="124" t="s">
        <v>123</v>
      </c>
      <c r="AU162" s="124" t="s">
        <v>83</v>
      </c>
      <c r="AV162" s="33" t="s">
        <v>83</v>
      </c>
      <c r="AW162" s="33" t="s">
        <v>31</v>
      </c>
      <c r="AX162" s="33" t="s">
        <v>80</v>
      </c>
      <c r="AY162" s="124" t="s">
        <v>114</v>
      </c>
    </row>
    <row r="163" spans="1:65" s="57" customFormat="1" ht="24.2" customHeight="1">
      <c r="A163" s="139"/>
      <c r="B163" s="142"/>
      <c r="C163" s="182" t="s">
        <v>7</v>
      </c>
      <c r="D163" s="182" t="s">
        <v>116</v>
      </c>
      <c r="E163" s="183" t="s">
        <v>220</v>
      </c>
      <c r="F163" s="184" t="s">
        <v>221</v>
      </c>
      <c r="G163" s="185" t="s">
        <v>213</v>
      </c>
      <c r="H163" s="186">
        <v>57.4</v>
      </c>
      <c r="I163" s="31"/>
      <c r="J163" s="202">
        <f>ROUND(I163*H163,2)</f>
        <v>0</v>
      </c>
      <c r="K163" s="184" t="s">
        <v>120</v>
      </c>
      <c r="L163" s="29"/>
      <c r="M163" s="32" t="s">
        <v>1</v>
      </c>
      <c r="N163" s="117" t="s">
        <v>40</v>
      </c>
      <c r="O163" s="118"/>
      <c r="P163" s="119">
        <f>O163*H163</f>
        <v>0</v>
      </c>
      <c r="Q163" s="119">
        <v>0</v>
      </c>
      <c r="R163" s="119">
        <f>Q163*H163</f>
        <v>0</v>
      </c>
      <c r="S163" s="119">
        <v>0</v>
      </c>
      <c r="T163" s="120">
        <f>S163*H163</f>
        <v>0</v>
      </c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R163" s="121" t="s">
        <v>121</v>
      </c>
      <c r="AT163" s="121" t="s">
        <v>116</v>
      </c>
      <c r="AU163" s="121" t="s">
        <v>83</v>
      </c>
      <c r="AY163" s="47" t="s">
        <v>114</v>
      </c>
      <c r="BE163" s="122">
        <f>IF(N163="základní",J163,0)</f>
        <v>0</v>
      </c>
      <c r="BF163" s="122">
        <f>IF(N163="snížená",J163,0)</f>
        <v>0</v>
      </c>
      <c r="BG163" s="122">
        <f>IF(N163="zákl. přenesená",J163,0)</f>
        <v>0</v>
      </c>
      <c r="BH163" s="122">
        <f>IF(N163="sníž. přenesená",J163,0)</f>
        <v>0</v>
      </c>
      <c r="BI163" s="122">
        <f>IF(N163="nulová",J163,0)</f>
        <v>0</v>
      </c>
      <c r="BJ163" s="47" t="s">
        <v>80</v>
      </c>
      <c r="BK163" s="122">
        <f>ROUND(I163*H163,2)</f>
        <v>0</v>
      </c>
      <c r="BL163" s="47" t="s">
        <v>121</v>
      </c>
      <c r="BM163" s="121" t="s">
        <v>222</v>
      </c>
    </row>
    <row r="164" spans="1:65" s="57" customFormat="1" ht="21.75" customHeight="1">
      <c r="A164" s="139"/>
      <c r="B164" s="142"/>
      <c r="C164" s="182" t="s">
        <v>223</v>
      </c>
      <c r="D164" s="182" t="s">
        <v>116</v>
      </c>
      <c r="E164" s="183" t="s">
        <v>224</v>
      </c>
      <c r="F164" s="184" t="s">
        <v>225</v>
      </c>
      <c r="G164" s="185" t="s">
        <v>213</v>
      </c>
      <c r="H164" s="186">
        <v>66.3</v>
      </c>
      <c r="I164" s="31"/>
      <c r="J164" s="202">
        <f>ROUND(I164*H164,2)</f>
        <v>0</v>
      </c>
      <c r="K164" s="184" t="s">
        <v>1</v>
      </c>
      <c r="L164" s="29"/>
      <c r="M164" s="32" t="s">
        <v>1</v>
      </c>
      <c r="N164" s="117" t="s">
        <v>40</v>
      </c>
      <c r="O164" s="118"/>
      <c r="P164" s="119">
        <f>O164*H164</f>
        <v>0</v>
      </c>
      <c r="Q164" s="119">
        <v>0</v>
      </c>
      <c r="R164" s="119">
        <f>Q164*H164</f>
        <v>0</v>
      </c>
      <c r="S164" s="119">
        <v>0</v>
      </c>
      <c r="T164" s="120">
        <f>S164*H164</f>
        <v>0</v>
      </c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R164" s="121" t="s">
        <v>121</v>
      </c>
      <c r="AT164" s="121" t="s">
        <v>116</v>
      </c>
      <c r="AU164" s="121" t="s">
        <v>83</v>
      </c>
      <c r="AY164" s="47" t="s">
        <v>114</v>
      </c>
      <c r="BE164" s="122">
        <f>IF(N164="základní",J164,0)</f>
        <v>0</v>
      </c>
      <c r="BF164" s="122">
        <f>IF(N164="snížená",J164,0)</f>
        <v>0</v>
      </c>
      <c r="BG164" s="122">
        <f>IF(N164="zákl. přenesená",J164,0)</f>
        <v>0</v>
      </c>
      <c r="BH164" s="122">
        <f>IF(N164="sníž. přenesená",J164,0)</f>
        <v>0</v>
      </c>
      <c r="BI164" s="122">
        <f>IF(N164="nulová",J164,0)</f>
        <v>0</v>
      </c>
      <c r="BJ164" s="47" t="s">
        <v>80</v>
      </c>
      <c r="BK164" s="122">
        <f>ROUND(I164*H164,2)</f>
        <v>0</v>
      </c>
      <c r="BL164" s="47" t="s">
        <v>121</v>
      </c>
      <c r="BM164" s="121" t="s">
        <v>226</v>
      </c>
    </row>
    <row r="165" spans="1:65" s="57" customFormat="1" ht="33" customHeight="1">
      <c r="A165" s="139"/>
      <c r="B165" s="142"/>
      <c r="C165" s="182" t="s">
        <v>227</v>
      </c>
      <c r="D165" s="182" t="s">
        <v>116</v>
      </c>
      <c r="E165" s="183" t="s">
        <v>228</v>
      </c>
      <c r="F165" s="184" t="s">
        <v>229</v>
      </c>
      <c r="G165" s="185" t="s">
        <v>213</v>
      </c>
      <c r="H165" s="186">
        <v>57.4</v>
      </c>
      <c r="I165" s="31"/>
      <c r="J165" s="202">
        <f>ROUND(I165*H165,2)</f>
        <v>0</v>
      </c>
      <c r="K165" s="184" t="s">
        <v>120</v>
      </c>
      <c r="L165" s="29"/>
      <c r="M165" s="32" t="s">
        <v>1</v>
      </c>
      <c r="N165" s="117" t="s">
        <v>40</v>
      </c>
      <c r="O165" s="118"/>
      <c r="P165" s="119">
        <f>O165*H165</f>
        <v>0</v>
      </c>
      <c r="Q165" s="119">
        <v>0</v>
      </c>
      <c r="R165" s="119">
        <f>Q165*H165</f>
        <v>0</v>
      </c>
      <c r="S165" s="119">
        <v>0</v>
      </c>
      <c r="T165" s="120">
        <f>S165*H165</f>
        <v>0</v>
      </c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R165" s="121" t="s">
        <v>121</v>
      </c>
      <c r="AT165" s="121" t="s">
        <v>116</v>
      </c>
      <c r="AU165" s="121" t="s">
        <v>83</v>
      </c>
      <c r="AY165" s="47" t="s">
        <v>114</v>
      </c>
      <c r="BE165" s="122">
        <f>IF(N165="základní",J165,0)</f>
        <v>0</v>
      </c>
      <c r="BF165" s="122">
        <f>IF(N165="snížená",J165,0)</f>
        <v>0</v>
      </c>
      <c r="BG165" s="122">
        <f>IF(N165="zákl. přenesená",J165,0)</f>
        <v>0</v>
      </c>
      <c r="BH165" s="122">
        <f>IF(N165="sníž. přenesená",J165,0)</f>
        <v>0</v>
      </c>
      <c r="BI165" s="122">
        <f>IF(N165="nulová",J165,0)</f>
        <v>0</v>
      </c>
      <c r="BJ165" s="47" t="s">
        <v>80</v>
      </c>
      <c r="BK165" s="122">
        <f>ROUND(I165*H165,2)</f>
        <v>0</v>
      </c>
      <c r="BL165" s="47" t="s">
        <v>121</v>
      </c>
      <c r="BM165" s="121" t="s">
        <v>230</v>
      </c>
    </row>
    <row r="166" spans="1:65" s="30" customFormat="1" ht="22.9" customHeight="1">
      <c r="A166" s="175"/>
      <c r="B166" s="176"/>
      <c r="C166" s="175"/>
      <c r="D166" s="177" t="s">
        <v>74</v>
      </c>
      <c r="E166" s="180" t="s">
        <v>231</v>
      </c>
      <c r="F166" s="180" t="s">
        <v>232</v>
      </c>
      <c r="G166" s="175"/>
      <c r="H166" s="175"/>
      <c r="J166" s="181">
        <f>BK166</f>
        <v>0</v>
      </c>
      <c r="K166" s="175"/>
      <c r="L166" s="109"/>
      <c r="M166" s="111"/>
      <c r="N166" s="112"/>
      <c r="O166" s="112"/>
      <c r="P166" s="113">
        <f>P167</f>
        <v>0</v>
      </c>
      <c r="Q166" s="112"/>
      <c r="R166" s="113">
        <f>R167</f>
        <v>0</v>
      </c>
      <c r="S166" s="112"/>
      <c r="T166" s="114">
        <f>T167</f>
        <v>0</v>
      </c>
      <c r="AR166" s="110" t="s">
        <v>80</v>
      </c>
      <c r="AT166" s="115" t="s">
        <v>74</v>
      </c>
      <c r="AU166" s="115" t="s">
        <v>80</v>
      </c>
      <c r="AY166" s="110" t="s">
        <v>114</v>
      </c>
      <c r="BK166" s="116">
        <f>BK167</f>
        <v>0</v>
      </c>
    </row>
    <row r="167" spans="1:65" s="57" customFormat="1" ht="24.2" customHeight="1">
      <c r="A167" s="139"/>
      <c r="B167" s="142"/>
      <c r="C167" s="182" t="s">
        <v>233</v>
      </c>
      <c r="D167" s="182" t="s">
        <v>116</v>
      </c>
      <c r="E167" s="183" t="s">
        <v>234</v>
      </c>
      <c r="F167" s="184" t="s">
        <v>235</v>
      </c>
      <c r="G167" s="185" t="s">
        <v>213</v>
      </c>
      <c r="H167" s="186">
        <v>164.80799999999999</v>
      </c>
      <c r="I167" s="31"/>
      <c r="J167" s="202">
        <f>ROUND(I167*H167,2)</f>
        <v>0</v>
      </c>
      <c r="K167" s="184" t="s">
        <v>120</v>
      </c>
      <c r="L167" s="29"/>
      <c r="M167" s="32" t="s">
        <v>1</v>
      </c>
      <c r="N167" s="117" t="s">
        <v>40</v>
      </c>
      <c r="O167" s="118"/>
      <c r="P167" s="119">
        <f>O167*H167</f>
        <v>0</v>
      </c>
      <c r="Q167" s="119">
        <v>0</v>
      </c>
      <c r="R167" s="119">
        <f>Q167*H167</f>
        <v>0</v>
      </c>
      <c r="S167" s="119">
        <v>0</v>
      </c>
      <c r="T167" s="120">
        <f>S167*H167</f>
        <v>0</v>
      </c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R167" s="121" t="s">
        <v>121</v>
      </c>
      <c r="AT167" s="121" t="s">
        <v>116</v>
      </c>
      <c r="AU167" s="121" t="s">
        <v>83</v>
      </c>
      <c r="AY167" s="47" t="s">
        <v>114</v>
      </c>
      <c r="BE167" s="122">
        <f>IF(N167="základní",J167,0)</f>
        <v>0</v>
      </c>
      <c r="BF167" s="122">
        <f>IF(N167="snížená",J167,0)</f>
        <v>0</v>
      </c>
      <c r="BG167" s="122">
        <f>IF(N167="zákl. přenesená",J167,0)</f>
        <v>0</v>
      </c>
      <c r="BH167" s="122">
        <f>IF(N167="sníž. přenesená",J167,0)</f>
        <v>0</v>
      </c>
      <c r="BI167" s="122">
        <f>IF(N167="nulová",J167,0)</f>
        <v>0</v>
      </c>
      <c r="BJ167" s="47" t="s">
        <v>80</v>
      </c>
      <c r="BK167" s="122">
        <f>ROUND(I167*H167,2)</f>
        <v>0</v>
      </c>
      <c r="BL167" s="47" t="s">
        <v>121</v>
      </c>
      <c r="BM167" s="121" t="s">
        <v>236</v>
      </c>
    </row>
    <row r="168" spans="1:65" s="30" customFormat="1" ht="25.9" customHeight="1">
      <c r="A168" s="175"/>
      <c r="B168" s="176"/>
      <c r="C168" s="175"/>
      <c r="D168" s="177" t="s">
        <v>74</v>
      </c>
      <c r="E168" s="178" t="s">
        <v>237</v>
      </c>
      <c r="F168" s="178" t="s">
        <v>238</v>
      </c>
      <c r="G168" s="175"/>
      <c r="H168" s="175"/>
      <c r="J168" s="179">
        <f>BK168</f>
        <v>0</v>
      </c>
      <c r="K168" s="175"/>
      <c r="L168" s="109"/>
      <c r="M168" s="111"/>
      <c r="N168" s="112"/>
      <c r="O168" s="112"/>
      <c r="P168" s="113">
        <f>P169+P172</f>
        <v>0</v>
      </c>
      <c r="Q168" s="112"/>
      <c r="R168" s="113">
        <f>R169+R172</f>
        <v>0</v>
      </c>
      <c r="S168" s="112"/>
      <c r="T168" s="114">
        <f>T169+T172</f>
        <v>0</v>
      </c>
      <c r="AR168" s="110" t="s">
        <v>140</v>
      </c>
      <c r="AT168" s="115" t="s">
        <v>74</v>
      </c>
      <c r="AU168" s="115" t="s">
        <v>75</v>
      </c>
      <c r="AY168" s="110" t="s">
        <v>114</v>
      </c>
      <c r="BK168" s="116">
        <f>BK169+BK172</f>
        <v>0</v>
      </c>
    </row>
    <row r="169" spans="1:65" s="30" customFormat="1" ht="22.9" customHeight="1">
      <c r="A169" s="175"/>
      <c r="B169" s="176"/>
      <c r="C169" s="175"/>
      <c r="D169" s="177" t="s">
        <v>74</v>
      </c>
      <c r="E169" s="180" t="s">
        <v>239</v>
      </c>
      <c r="F169" s="180" t="s">
        <v>240</v>
      </c>
      <c r="G169" s="175"/>
      <c r="H169" s="175"/>
      <c r="J169" s="181">
        <f>BK169</f>
        <v>0</v>
      </c>
      <c r="K169" s="175"/>
      <c r="L169" s="109"/>
      <c r="M169" s="111"/>
      <c r="N169" s="112"/>
      <c r="O169" s="112"/>
      <c r="P169" s="113">
        <f>SUM(P170:P171)</f>
        <v>0</v>
      </c>
      <c r="Q169" s="112"/>
      <c r="R169" s="113">
        <f>SUM(R170:R171)</f>
        <v>0</v>
      </c>
      <c r="S169" s="112"/>
      <c r="T169" s="114">
        <f>SUM(T170:T171)</f>
        <v>0</v>
      </c>
      <c r="AR169" s="110" t="s">
        <v>140</v>
      </c>
      <c r="AT169" s="115" t="s">
        <v>74</v>
      </c>
      <c r="AU169" s="115" t="s">
        <v>80</v>
      </c>
      <c r="AY169" s="110" t="s">
        <v>114</v>
      </c>
      <c r="BK169" s="116">
        <f>SUM(BK170:BK171)</f>
        <v>0</v>
      </c>
    </row>
    <row r="170" spans="1:65" s="57" customFormat="1" ht="16.5" customHeight="1">
      <c r="A170" s="139"/>
      <c r="B170" s="142"/>
      <c r="C170" s="182" t="s">
        <v>241</v>
      </c>
      <c r="D170" s="182" t="s">
        <v>116</v>
      </c>
      <c r="E170" s="183" t="s">
        <v>242</v>
      </c>
      <c r="F170" s="184" t="s">
        <v>243</v>
      </c>
      <c r="G170" s="185" t="s">
        <v>244</v>
      </c>
      <c r="H170" s="186">
        <v>1</v>
      </c>
      <c r="I170" s="31"/>
      <c r="J170" s="202">
        <f>ROUND(I170*H170,2)</f>
        <v>0</v>
      </c>
      <c r="K170" s="184" t="s">
        <v>120</v>
      </c>
      <c r="L170" s="29"/>
      <c r="M170" s="32" t="s">
        <v>1</v>
      </c>
      <c r="N170" s="117" t="s">
        <v>40</v>
      </c>
      <c r="O170" s="118"/>
      <c r="P170" s="119">
        <f>O170*H170</f>
        <v>0</v>
      </c>
      <c r="Q170" s="119">
        <v>0</v>
      </c>
      <c r="R170" s="119">
        <f>Q170*H170</f>
        <v>0</v>
      </c>
      <c r="S170" s="119">
        <v>0</v>
      </c>
      <c r="T170" s="120">
        <f>S170*H170</f>
        <v>0</v>
      </c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R170" s="121" t="s">
        <v>245</v>
      </c>
      <c r="AT170" s="121" t="s">
        <v>116</v>
      </c>
      <c r="AU170" s="121" t="s">
        <v>83</v>
      </c>
      <c r="AY170" s="47" t="s">
        <v>114</v>
      </c>
      <c r="BE170" s="122">
        <f>IF(N170="základní",J170,0)</f>
        <v>0</v>
      </c>
      <c r="BF170" s="122">
        <f>IF(N170="snížená",J170,0)</f>
        <v>0</v>
      </c>
      <c r="BG170" s="122">
        <f>IF(N170="zákl. přenesená",J170,0)</f>
        <v>0</v>
      </c>
      <c r="BH170" s="122">
        <f>IF(N170="sníž. přenesená",J170,0)</f>
        <v>0</v>
      </c>
      <c r="BI170" s="122">
        <f>IF(N170="nulová",J170,0)</f>
        <v>0</v>
      </c>
      <c r="BJ170" s="47" t="s">
        <v>80</v>
      </c>
      <c r="BK170" s="122">
        <f>ROUND(I170*H170,2)</f>
        <v>0</v>
      </c>
      <c r="BL170" s="47" t="s">
        <v>245</v>
      </c>
      <c r="BM170" s="121" t="s">
        <v>246</v>
      </c>
    </row>
    <row r="171" spans="1:65" s="57" customFormat="1" ht="16.5" customHeight="1">
      <c r="A171" s="139"/>
      <c r="B171" s="142"/>
      <c r="C171" s="182" t="s">
        <v>247</v>
      </c>
      <c r="D171" s="182" t="s">
        <v>116</v>
      </c>
      <c r="E171" s="183" t="s">
        <v>248</v>
      </c>
      <c r="F171" s="184" t="s">
        <v>249</v>
      </c>
      <c r="G171" s="185" t="s">
        <v>244</v>
      </c>
      <c r="H171" s="186">
        <v>1</v>
      </c>
      <c r="I171" s="31"/>
      <c r="J171" s="202">
        <f>ROUND(I171*H171,2)</f>
        <v>0</v>
      </c>
      <c r="K171" s="184" t="s">
        <v>120</v>
      </c>
      <c r="L171" s="29"/>
      <c r="M171" s="32" t="s">
        <v>1</v>
      </c>
      <c r="N171" s="117" t="s">
        <v>40</v>
      </c>
      <c r="O171" s="118"/>
      <c r="P171" s="119">
        <f>O171*H171</f>
        <v>0</v>
      </c>
      <c r="Q171" s="119">
        <v>0</v>
      </c>
      <c r="R171" s="119">
        <f>Q171*H171</f>
        <v>0</v>
      </c>
      <c r="S171" s="119">
        <v>0</v>
      </c>
      <c r="T171" s="120">
        <f>S171*H171</f>
        <v>0</v>
      </c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R171" s="121" t="s">
        <v>245</v>
      </c>
      <c r="AT171" s="121" t="s">
        <v>116</v>
      </c>
      <c r="AU171" s="121" t="s">
        <v>83</v>
      </c>
      <c r="AY171" s="47" t="s">
        <v>114</v>
      </c>
      <c r="BE171" s="122">
        <f>IF(N171="základní",J171,0)</f>
        <v>0</v>
      </c>
      <c r="BF171" s="122">
        <f>IF(N171="snížená",J171,0)</f>
        <v>0</v>
      </c>
      <c r="BG171" s="122">
        <f>IF(N171="zákl. přenesená",J171,0)</f>
        <v>0</v>
      </c>
      <c r="BH171" s="122">
        <f>IF(N171="sníž. přenesená",J171,0)</f>
        <v>0</v>
      </c>
      <c r="BI171" s="122">
        <f>IF(N171="nulová",J171,0)</f>
        <v>0</v>
      </c>
      <c r="BJ171" s="47" t="s">
        <v>80</v>
      </c>
      <c r="BK171" s="122">
        <f>ROUND(I171*H171,2)</f>
        <v>0</v>
      </c>
      <c r="BL171" s="47" t="s">
        <v>245</v>
      </c>
      <c r="BM171" s="121" t="s">
        <v>250</v>
      </c>
    </row>
    <row r="172" spans="1:65" s="30" customFormat="1" ht="22.9" customHeight="1">
      <c r="A172" s="175"/>
      <c r="B172" s="176"/>
      <c r="C172" s="175"/>
      <c r="D172" s="177" t="s">
        <v>74</v>
      </c>
      <c r="E172" s="180" t="s">
        <v>251</v>
      </c>
      <c r="F172" s="180" t="s">
        <v>252</v>
      </c>
      <c r="G172" s="175"/>
      <c r="H172" s="175"/>
      <c r="J172" s="181">
        <f>BK172</f>
        <v>0</v>
      </c>
      <c r="K172" s="175"/>
      <c r="L172" s="109"/>
      <c r="M172" s="111"/>
      <c r="N172" s="112"/>
      <c r="O172" s="112"/>
      <c r="P172" s="113">
        <f>P173</f>
        <v>0</v>
      </c>
      <c r="Q172" s="112"/>
      <c r="R172" s="113">
        <f>R173</f>
        <v>0</v>
      </c>
      <c r="S172" s="112"/>
      <c r="T172" s="114">
        <f>T173</f>
        <v>0</v>
      </c>
      <c r="AR172" s="110" t="s">
        <v>140</v>
      </c>
      <c r="AT172" s="115" t="s">
        <v>74</v>
      </c>
      <c r="AU172" s="115" t="s">
        <v>80</v>
      </c>
      <c r="AY172" s="110" t="s">
        <v>114</v>
      </c>
      <c r="BK172" s="116">
        <f>BK173</f>
        <v>0</v>
      </c>
    </row>
    <row r="173" spans="1:65" s="57" customFormat="1" ht="16.5" customHeight="1">
      <c r="A173" s="139"/>
      <c r="B173" s="142"/>
      <c r="C173" s="182" t="s">
        <v>253</v>
      </c>
      <c r="D173" s="182" t="s">
        <v>116</v>
      </c>
      <c r="E173" s="183" t="s">
        <v>254</v>
      </c>
      <c r="F173" s="184" t="s">
        <v>252</v>
      </c>
      <c r="G173" s="185" t="s">
        <v>244</v>
      </c>
      <c r="H173" s="186">
        <v>1</v>
      </c>
      <c r="I173" s="31"/>
      <c r="J173" s="202">
        <f>ROUND(I173*H173,2)</f>
        <v>0</v>
      </c>
      <c r="K173" s="184" t="s">
        <v>120</v>
      </c>
      <c r="L173" s="29"/>
      <c r="M173" s="37" t="s">
        <v>1</v>
      </c>
      <c r="N173" s="135" t="s">
        <v>40</v>
      </c>
      <c r="O173" s="136"/>
      <c r="P173" s="137">
        <f>O173*H173</f>
        <v>0</v>
      </c>
      <c r="Q173" s="137">
        <v>0</v>
      </c>
      <c r="R173" s="137">
        <f>Q173*H173</f>
        <v>0</v>
      </c>
      <c r="S173" s="137">
        <v>0</v>
      </c>
      <c r="T173" s="138">
        <f>S173*H173</f>
        <v>0</v>
      </c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R173" s="121" t="s">
        <v>245</v>
      </c>
      <c r="AT173" s="121" t="s">
        <v>116</v>
      </c>
      <c r="AU173" s="121" t="s">
        <v>83</v>
      </c>
      <c r="AY173" s="47" t="s">
        <v>114</v>
      </c>
      <c r="BE173" s="122">
        <f>IF(N173="základní",J173,0)</f>
        <v>0</v>
      </c>
      <c r="BF173" s="122">
        <f>IF(N173="snížená",J173,0)</f>
        <v>0</v>
      </c>
      <c r="BG173" s="122">
        <f>IF(N173="zákl. přenesená",J173,0)</f>
        <v>0</v>
      </c>
      <c r="BH173" s="122">
        <f>IF(N173="sníž. přenesená",J173,0)</f>
        <v>0</v>
      </c>
      <c r="BI173" s="122">
        <f>IF(N173="nulová",J173,0)</f>
        <v>0</v>
      </c>
      <c r="BJ173" s="47" t="s">
        <v>80</v>
      </c>
      <c r="BK173" s="122">
        <f>ROUND(I173*H173,2)</f>
        <v>0</v>
      </c>
      <c r="BL173" s="47" t="s">
        <v>245</v>
      </c>
      <c r="BM173" s="121" t="s">
        <v>255</v>
      </c>
    </row>
    <row r="174" spans="1:65" s="57" customFormat="1" ht="6.95" customHeight="1">
      <c r="A174" s="139"/>
      <c r="B174" s="165"/>
      <c r="C174" s="166"/>
      <c r="D174" s="166"/>
      <c r="E174" s="166"/>
      <c r="F174" s="166"/>
      <c r="G174" s="166"/>
      <c r="H174" s="166"/>
      <c r="I174" s="90"/>
      <c r="J174" s="166"/>
      <c r="K174" s="166"/>
      <c r="L174" s="29"/>
      <c r="M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</row>
  </sheetData>
  <sheetProtection algorithmName="SHA-512" hashValue="pQBjwBAM/qm2OUTvqZRJIC2dlytTTerRgawNZzAspSMzAdB8ZZCPqk2C1NfrKTGpkftUMASjO9F+LNlake6f0A==" saltValue="KvosJsApXu5IA/YviTudYA==" spinCount="100000" sheet="1" objects="1" scenarios="1"/>
  <autoFilter ref="C120:K173"/>
  <mergeCells count="6">
    <mergeCell ref="E113:H11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workbookViewId="0"/>
  </sheetViews>
  <sheetFormatPr defaultColWidth="12"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1:8" ht="11.25" customHeight="1"/>
    <row r="2" spans="1:8" ht="36.950000000000003" customHeight="1"/>
    <row r="3" spans="1:8" ht="6.95" customHeight="1">
      <c r="B3" s="3"/>
      <c r="C3" s="4"/>
      <c r="D3" s="4"/>
      <c r="E3" s="4"/>
      <c r="F3" s="4"/>
      <c r="G3" s="4"/>
      <c r="H3" s="5"/>
    </row>
    <row r="4" spans="1:8" ht="24.95" customHeight="1">
      <c r="B4" s="5"/>
      <c r="C4" s="6" t="s">
        <v>256</v>
      </c>
      <c r="H4" s="5"/>
    </row>
    <row r="5" spans="1:8" ht="12" customHeight="1">
      <c r="B5" s="5"/>
      <c r="C5" s="7" t="s">
        <v>13</v>
      </c>
      <c r="D5" s="42" t="s">
        <v>14</v>
      </c>
      <c r="E5" s="39"/>
      <c r="F5" s="39"/>
      <c r="H5" s="5"/>
    </row>
    <row r="6" spans="1:8" ht="36.950000000000003" customHeight="1">
      <c r="B6" s="5"/>
      <c r="C6" s="8" t="s">
        <v>16</v>
      </c>
      <c r="D6" s="40" t="s">
        <v>17</v>
      </c>
      <c r="E6" s="39"/>
      <c r="F6" s="39"/>
      <c r="H6" s="5"/>
    </row>
    <row r="7" spans="1:8" ht="16.5" customHeight="1">
      <c r="B7" s="5"/>
      <c r="C7" s="9" t="s">
        <v>22</v>
      </c>
      <c r="D7" s="10" t="str">
        <f>'Rekapitulace stavby'!AN8</f>
        <v>29. 1. 2026</v>
      </c>
      <c r="H7" s="5"/>
    </row>
    <row r="8" spans="1:8" s="1" customFormat="1" ht="10.9" customHeight="1">
      <c r="A8" s="11"/>
      <c r="B8" s="12"/>
      <c r="C8" s="11"/>
      <c r="D8" s="11"/>
      <c r="E8" s="11"/>
      <c r="F8" s="11"/>
      <c r="G8" s="11"/>
      <c r="H8" s="12"/>
    </row>
    <row r="9" spans="1:8" s="2" customFormat="1" ht="29.25" customHeight="1">
      <c r="A9" s="13"/>
      <c r="B9" s="14"/>
      <c r="C9" s="15" t="s">
        <v>56</v>
      </c>
      <c r="D9" s="16" t="s">
        <v>57</v>
      </c>
      <c r="E9" s="16" t="s">
        <v>101</v>
      </c>
      <c r="F9" s="17" t="s">
        <v>257</v>
      </c>
      <c r="G9" s="13"/>
      <c r="H9" s="14"/>
    </row>
    <row r="10" spans="1:8" s="1" customFormat="1" ht="26.45" customHeight="1">
      <c r="A10" s="11"/>
      <c r="B10" s="12"/>
      <c r="C10" s="18" t="s">
        <v>14</v>
      </c>
      <c r="D10" s="18" t="s">
        <v>17</v>
      </c>
      <c r="E10" s="11"/>
      <c r="F10" s="11"/>
      <c r="G10" s="11"/>
      <c r="H10" s="12"/>
    </row>
    <row r="11" spans="1:8" s="1" customFormat="1" ht="16.899999999999999" customHeight="1">
      <c r="A11" s="11"/>
      <c r="B11" s="12"/>
      <c r="C11" s="19" t="s">
        <v>82</v>
      </c>
      <c r="D11" s="20" t="s">
        <v>1</v>
      </c>
      <c r="E11" s="21" t="s">
        <v>1</v>
      </c>
      <c r="F11" s="22">
        <v>21</v>
      </c>
      <c r="G11" s="11"/>
      <c r="H11" s="12"/>
    </row>
    <row r="12" spans="1:8" s="1" customFormat="1" ht="16.899999999999999" customHeight="1">
      <c r="A12" s="11"/>
      <c r="B12" s="12"/>
      <c r="C12" s="23" t="s">
        <v>1</v>
      </c>
      <c r="D12" s="23" t="s">
        <v>135</v>
      </c>
      <c r="E12" s="24" t="s">
        <v>1</v>
      </c>
      <c r="F12" s="25">
        <v>0</v>
      </c>
      <c r="G12" s="11"/>
      <c r="H12" s="12"/>
    </row>
    <row r="13" spans="1:8" s="1" customFormat="1" ht="16.899999999999999" customHeight="1">
      <c r="A13" s="11"/>
      <c r="B13" s="12"/>
      <c r="C13" s="23" t="s">
        <v>82</v>
      </c>
      <c r="D13" s="23" t="s">
        <v>136</v>
      </c>
      <c r="E13" s="24" t="s">
        <v>1</v>
      </c>
      <c r="F13" s="25">
        <v>21</v>
      </c>
      <c r="G13" s="11"/>
      <c r="H13" s="12"/>
    </row>
    <row r="14" spans="1:8" s="1" customFormat="1" ht="7.5" customHeight="1">
      <c r="A14" s="11"/>
      <c r="B14" s="26"/>
      <c r="C14" s="27"/>
      <c r="D14" s="27"/>
      <c r="E14" s="27"/>
      <c r="F14" s="27"/>
      <c r="G14" s="27"/>
      <c r="H14" s="12"/>
    </row>
    <row r="15" spans="1:8" s="1" customFormat="1">
      <c r="A15" s="11"/>
      <c r="B15" s="11"/>
      <c r="C15" s="11"/>
      <c r="D15" s="11"/>
      <c r="E15" s="11"/>
      <c r="F15" s="11"/>
      <c r="G15" s="11"/>
      <c r="H15" s="11"/>
    </row>
  </sheetData>
  <mergeCells count="2">
    <mergeCell ref="D5:F5"/>
    <mergeCell ref="D6:F6"/>
  </mergeCells>
  <pageMargins left="0.75" right="0.75" top="1" bottom="1" header="0.5" footer="0.5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Mesto2602 - Oprava chodní...</vt:lpstr>
      <vt:lpstr>Seznam figur</vt:lpstr>
      <vt:lpstr>'Mesto2602 - Oprava chodní...'!Názvy_tisku</vt:lpstr>
      <vt:lpstr>'Rekapitulace stavby'!Názvy_tisku</vt:lpstr>
      <vt:lpstr>'Seznam figur'!Názvy_tisku</vt:lpstr>
      <vt:lpstr>'Mesto2602 - Oprava chodní...'!Oblast_tisku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Hermannová Dagmar, Ing.</cp:lastModifiedBy>
  <dcterms:created xsi:type="dcterms:W3CDTF">2026-02-01T10:57:00Z</dcterms:created>
  <dcterms:modified xsi:type="dcterms:W3CDTF">2026-02-12T13:02:22Z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50A827E633D8451CA20463462A391A9F_13</vt:lpwstr>
  </property>
  <property fmtid="{D5CDD505-2E9C-101B-9397-08002B2CF9AE}" pid="3" name="KSOProductBuildVer">
    <vt:lpwstr>1033-12.2.0.22549</vt:lpwstr>
  </property>
</Properties>
</file>